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'bs'!$A$1:$I$61</definedName>
    <definedName name="_xlnm.Print_Area" localSheetId="3">'cf'!$A$1:$I$72</definedName>
    <definedName name="_xlnm.Print_Area" localSheetId="2">'e'!$A$1:$S$51</definedName>
    <definedName name="_xlnm.Print_Area" localSheetId="0">'pl'!$A$1:$K$57</definedName>
    <definedName name="_xlnm.Print_Titles" localSheetId="0">'pl'!$1:$15</definedName>
    <definedName name="You">#REF!</definedName>
  </definedNames>
  <calcPr fullCalcOnLoad="1"/>
</workbook>
</file>

<file path=xl/sharedStrings.xml><?xml version="1.0" encoding="utf-8"?>
<sst xmlns="http://schemas.openxmlformats.org/spreadsheetml/2006/main" count="185" uniqueCount="150">
  <si>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</si>
  <si>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</si>
  <si>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</si>
  <si>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</si>
  <si>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</si>
  <si>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</si>
  <si>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</si>
  <si>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</si>
  <si>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</si>
  <si>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</si>
  <si>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</si>
  <si>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</si>
  <si>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</si>
  <si>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</si>
  <si>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</si>
  <si>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</si>
  <si>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</si>
  <si>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</si>
  <si>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</si>
  <si>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</si>
  <si>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</si>
  <si>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</si>
  <si>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NET TANGIBLE ASSETS PER SHARE (RM)</t>
  </si>
  <si>
    <t>Share</t>
  </si>
  <si>
    <t>Retained</t>
  </si>
  <si>
    <t>Capital</t>
  </si>
  <si>
    <t>Premium</t>
  </si>
  <si>
    <t>Total</t>
  </si>
  <si>
    <t>CONDENSED CONSOLIDATED CASH FLOW STATEMENT</t>
  </si>
  <si>
    <t>ended</t>
  </si>
  <si>
    <t>Depreciation of property, plant and equipment</t>
  </si>
  <si>
    <t>Operating profit before changes in working capital</t>
  </si>
  <si>
    <t>Changes in working capital:</t>
  </si>
  <si>
    <t>Interest paid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</si>
  <si>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</si>
  <si>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</si>
  <si>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</si>
  <si>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</si>
  <si>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</si>
  <si>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</si>
  <si>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</si>
  <si>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</si>
  <si>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</si>
  <si>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</si>
  <si>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</si>
  <si>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</si>
  <si>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</si>
  <si>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</si>
  <si>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</si>
  <si>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</si>
  <si>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</si>
  <si>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</si>
  <si>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</si>
  <si>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</si>
  <si>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</si>
  <si>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</si>
  <si>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</si>
  <si>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</si>
  <si>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</si>
  <si>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</si>
  <si>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</si>
  <si>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</si>
  <si>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</si>
  <si>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</si>
  <si>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</si>
  <si>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</si>
  <si>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</si>
  <si>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</si>
  <si>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Equity attributable to equity holders of the parent</t>
  </si>
  <si>
    <t>Treasury shares, at cost</t>
  </si>
  <si>
    <t>Minority interest</t>
  </si>
  <si>
    <t>Total equity</t>
  </si>
  <si>
    <t>Tax payables</t>
  </si>
  <si>
    <t>Profit from operations</t>
  </si>
  <si>
    <t>Other operating income</t>
  </si>
  <si>
    <t>Gross profit</t>
  </si>
  <si>
    <t>Cost of sales</t>
  </si>
  <si>
    <t>Attributable to:</t>
  </si>
  <si>
    <t>Earnings per share attributable to</t>
  </si>
  <si>
    <t>Equity holders of the Company</t>
  </si>
  <si>
    <t>Minority interests</t>
  </si>
  <si>
    <t>equity holders of the Company:</t>
  </si>
  <si>
    <t>Tax paid</t>
  </si>
  <si>
    <t>Cash and cash equivalents at end of the year comprise the following:</t>
  </si>
  <si>
    <t>Biological assets</t>
  </si>
  <si>
    <t>&lt;      Distributable      &gt;</t>
  </si>
  <si>
    <t>Proceeds from disposal of plant and equipment</t>
  </si>
  <si>
    <t>Purchase of plant and equipment</t>
  </si>
  <si>
    <t>Net cash from financing activities</t>
  </si>
  <si>
    <t>Net profit for the year</t>
  </si>
  <si>
    <t>PRECEDING YEAR CORRESPONDING PERIOD</t>
  </si>
  <si>
    <t>At 1 July 2009</t>
  </si>
  <si>
    <t xml:space="preserve">Net profit before tax </t>
  </si>
  <si>
    <t>Gain on disposal of investment</t>
  </si>
  <si>
    <t xml:space="preserve"> </t>
  </si>
  <si>
    <t>30.6.2010</t>
  </si>
  <si>
    <t>At 30 June 2010</t>
  </si>
  <si>
    <t>Basic, for profit for the year (sen)</t>
  </si>
  <si>
    <t>Diluted, for profit for the year (sen)</t>
  </si>
  <si>
    <t>Intangible assets</t>
  </si>
  <si>
    <t>Net decrease in cash and cash equivalents</t>
  </si>
  <si>
    <t>Amortisation of timber rights</t>
  </si>
  <si>
    <t>Decrease in receivables</t>
  </si>
  <si>
    <t>Decrease in payables</t>
  </si>
  <si>
    <t>(The condensed consolidated income statements should be read in conjunction with the audited financial statements for the year ended 30 June 2010 and the accompanying explanatory notes attached to the interim financial statements.)</t>
  </si>
  <si>
    <t>At 1 July 2010</t>
  </si>
  <si>
    <t>Repayment of term loan</t>
  </si>
  <si>
    <t>(The condensed consolidated statement of changes in equity should be read in conjunction with the audited financial statements for the year ended 30 June 2010 and the accompanying explanatory notes attached to the interim financial statements.)</t>
  </si>
  <si>
    <t xml:space="preserve"> year ended 30 June 2010 and the accompanying explanatory notes attached to the interim financial statements.)</t>
  </si>
  <si>
    <t xml:space="preserve">(The condensed consolidated cash flow statement should be read in conjunction with the audited financial statements for the </t>
  </si>
  <si>
    <t>Dividend</t>
  </si>
  <si>
    <t>Issue of ordinary shares</t>
  </si>
  <si>
    <t>Minority interest of subsidiary disposed</t>
  </si>
  <si>
    <t>Proceeds from disposal of investment</t>
  </si>
  <si>
    <t>30.6.2011</t>
  </si>
  <si>
    <t>At 30 June 2011</t>
  </si>
  <si>
    <t>12 months</t>
  </si>
  <si>
    <t>Cash and cash equivalents at end of year</t>
  </si>
  <si>
    <t>Cash and cash equivalents at beginning of the year</t>
  </si>
  <si>
    <t>Profit for the year</t>
  </si>
  <si>
    <t>Investment written off</t>
  </si>
  <si>
    <t>Negative goodwill recognised</t>
  </si>
  <si>
    <t>Interest income</t>
  </si>
  <si>
    <t>Interest expense</t>
  </si>
  <si>
    <t>Interest received</t>
  </si>
  <si>
    <t>Payment for forest planting expenditure</t>
  </si>
  <si>
    <t>Acquisition of subsidiary company</t>
  </si>
  <si>
    <t>Repayment of hire purchase creditors</t>
  </si>
  <si>
    <t>Drawdown of revolving credits</t>
  </si>
  <si>
    <t>Repayment of revolving credits</t>
  </si>
  <si>
    <t>Proceeds from Term Loans</t>
  </si>
  <si>
    <t xml:space="preserve">PRICEWORTH INTERNATIONAL BERHAD </t>
  </si>
  <si>
    <t>(FORMERLY KNOWN AS PRICEWORTH WOOD PRODUCTS BERHAD) (399292-V)</t>
  </si>
  <si>
    <t>FOR THE YEAR ENDED 30 JUNE 2011</t>
  </si>
  <si>
    <t>Other reserves</t>
  </si>
  <si>
    <t>Other</t>
  </si>
  <si>
    <t>Reserve</t>
  </si>
  <si>
    <t>Proceeds from issuance right issue warrants</t>
  </si>
  <si>
    <t>Prepayments</t>
  </si>
  <si>
    <t>Issuance of shares :</t>
  </si>
  <si>
    <t>- Exercise of Warrants</t>
  </si>
  <si>
    <t>2011/2016</t>
  </si>
  <si>
    <t>Warrants issuance expense</t>
  </si>
  <si>
    <t>Foreign currency translation</t>
  </si>
  <si>
    <t>Amortisation of land used right</t>
  </si>
  <si>
    <t>Increase in prepayments</t>
  </si>
  <si>
    <t>Effect of exchange rate changes on cash and cash equivalents</t>
  </si>
  <si>
    <t>Purchase of land use right</t>
  </si>
  <si>
    <t>Decrease in inventories</t>
  </si>
  <si>
    <t>Land use rights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</si>
</sst>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2]\ #,##0.00_);[Red]\([$€-2]\ #,##0.00\)"/>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7"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5" fontId="5" fillId="0" borderId="0" xfId="0" applyNumberFormat="1" applyFont="1" applyFill="1" applyAlignment="1">
      <alignment/>
    </xf>
    <xf numFmtId="18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5" fillId="0" borderId="0" xfId="42" applyNumberFormat="1" applyFont="1" applyFill="1" applyAlignment="1">
      <alignment horizontal="right"/>
    </xf>
    <xf numFmtId="43" fontId="15" fillId="0" borderId="0" xfId="42" applyFont="1" applyFill="1" applyAlignment="1">
      <alignment horizontal="right"/>
    </xf>
    <xf numFmtId="185" fontId="15" fillId="0" borderId="0" xfId="42" applyNumberFormat="1" applyFont="1" applyFill="1" applyAlignment="1">
      <alignment/>
    </xf>
    <xf numFmtId="43" fontId="15" fillId="0" borderId="0" xfId="42" applyFont="1" applyFill="1" applyAlignment="1">
      <alignment/>
    </xf>
    <xf numFmtId="184" fontId="15" fillId="0" borderId="0" xfId="42" applyNumberFormat="1" applyFont="1" applyFill="1" applyAlignment="1">
      <alignment/>
    </xf>
    <xf numFmtId="43" fontId="15" fillId="0" borderId="0" xfId="59" applyNumberFormat="1" applyFont="1" applyFill="1">
      <alignment/>
      <protection/>
    </xf>
    <xf numFmtId="187" fontId="15" fillId="0" borderId="0" xfId="59" applyNumberFormat="1" applyFont="1" applyFill="1">
      <alignment/>
      <protection/>
    </xf>
    <xf numFmtId="187" fontId="15" fillId="0" borderId="0" xfId="42" applyNumberFormat="1" applyFont="1" applyFill="1" applyAlignment="1">
      <alignment/>
    </xf>
    <xf numFmtId="184" fontId="11" fillId="0" borderId="0" xfId="59" applyNumberFormat="1" applyFont="1" applyFill="1">
      <alignment/>
      <protection/>
    </xf>
    <xf numFmtId="2" fontId="15"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0" fillId="0" borderId="0" xfId="0" applyAlignment="1" quotePrefix="1">
      <alignment/>
    </xf>
    <xf numFmtId="43" fontId="5" fillId="0" borderId="13" xfId="42" applyNumberFormat="1" applyFont="1" applyFill="1" applyBorder="1" applyAlignment="1">
      <alignment horizontal="right"/>
    </xf>
    <xf numFmtId="0" fontId="13" fillId="0" borderId="0" xfId="0" applyFont="1" applyAlignment="1">
      <alignment/>
    </xf>
    <xf numFmtId="185" fontId="5" fillId="0" borderId="0" xfId="42" applyNumberFormat="1" applyFont="1" applyFill="1" applyAlignment="1">
      <alignment/>
    </xf>
    <xf numFmtId="0" fontId="9" fillId="0" borderId="0" xfId="0" applyFont="1" applyFill="1" applyAlignment="1">
      <alignment wrapText="1"/>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4" fontId="5" fillId="0" borderId="0" xfId="0" applyNumberFormat="1" applyFont="1" applyBorder="1" applyAlignment="1">
      <alignment/>
    </xf>
    <xf numFmtId="185" fontId="18" fillId="0" borderId="0" xfId="42" applyNumberFormat="1" applyFont="1" applyBorder="1" applyAlignment="1">
      <alignment/>
    </xf>
    <xf numFmtId="185" fontId="18" fillId="0" borderId="0" xfId="42" applyNumberFormat="1" applyFont="1" applyBorder="1" applyAlignment="1">
      <alignment horizontal="right"/>
    </xf>
    <xf numFmtId="185" fontId="18" fillId="0" borderId="0" xfId="42" applyNumberFormat="1" applyFont="1" applyAlignment="1">
      <alignment/>
    </xf>
    <xf numFmtId="185" fontId="18"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0" fontId="16" fillId="0" borderId="0" xfId="59" applyFont="1" applyFill="1" applyAlignment="1">
      <alignment vertical="top"/>
      <protection/>
    </xf>
    <xf numFmtId="43" fontId="4" fillId="0" borderId="0" xfId="42" applyFont="1" applyFill="1" applyAlignment="1">
      <alignment/>
    </xf>
    <xf numFmtId="0" fontId="4" fillId="0" borderId="0" xfId="59" applyFont="1" applyFill="1" applyBorder="1" applyAlignment="1" quotePrefix="1">
      <alignment/>
      <protection/>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123825</xdr:colOff>
      <xdr:row>1</xdr:row>
      <xdr:rowOff>161925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390525</xdr:colOff>
      <xdr:row>3</xdr:row>
      <xdr:rowOff>0</xdr:rowOff>
    </xdr:to>
    <xdr:pic>
      <xdr:nvPicPr>
        <xdr:cNvPr id="1" name="Picture 39" descr="pwi"/>
        <xdr:cNvPicPr preferRelativeResize="1">
          <a:picLocks noChangeAspect="1"/>
        </xdr:cNvPicPr>
      </xdr:nvPicPr>
      <xdr:blipFill>
        <a:blip r:embed="rId1"/>
        <a:stretch>
          <a:fillRect/>
        </a:stretch>
      </xdr:blipFill>
      <xdr:spPr>
        <a:xfrm>
          <a:off x="0" y="66675"/>
          <a:ext cx="8858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114300</xdr:rowOff>
    </xdr:from>
    <xdr:to>
      <xdr:col>12</xdr:col>
      <xdr:colOff>0</xdr:colOff>
      <xdr:row>11</xdr:row>
      <xdr:rowOff>114300</xdr:rowOff>
    </xdr:to>
    <xdr:sp>
      <xdr:nvSpPr>
        <xdr:cNvPr id="1" name="Line 3"/>
        <xdr:cNvSpPr>
          <a:spLocks/>
        </xdr:cNvSpPr>
      </xdr:nvSpPr>
      <xdr:spPr>
        <a:xfrm>
          <a:off x="6334125" y="241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9</xdr:row>
      <xdr:rowOff>114300</xdr:rowOff>
    </xdr:from>
    <xdr:to>
      <xdr:col>5</xdr:col>
      <xdr:colOff>38100</xdr:colOff>
      <xdr:row>9</xdr:row>
      <xdr:rowOff>114300</xdr:rowOff>
    </xdr:to>
    <xdr:sp>
      <xdr:nvSpPr>
        <xdr:cNvPr id="2" name="Line 5"/>
        <xdr:cNvSpPr>
          <a:spLocks/>
        </xdr:cNvSpPr>
      </xdr:nvSpPr>
      <xdr:spPr>
        <a:xfrm flipH="1">
          <a:off x="2743200" y="20383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1038225</xdr:colOff>
      <xdr:row>9</xdr:row>
      <xdr:rowOff>114300</xdr:rowOff>
    </xdr:from>
    <xdr:to>
      <xdr:col>14</xdr:col>
      <xdr:colOff>619125</xdr:colOff>
      <xdr:row>9</xdr:row>
      <xdr:rowOff>114300</xdr:rowOff>
    </xdr:to>
    <xdr:sp>
      <xdr:nvSpPr>
        <xdr:cNvPr id="3" name="Line 6"/>
        <xdr:cNvSpPr>
          <a:spLocks/>
        </xdr:cNvSpPr>
      </xdr:nvSpPr>
      <xdr:spPr>
        <a:xfrm>
          <a:off x="7372350" y="20383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0</xdr:row>
      <xdr:rowOff>0</xdr:rowOff>
    </xdr:from>
    <xdr:to>
      <xdr:col>1</xdr:col>
      <xdr:colOff>733425</xdr:colOff>
      <xdr:row>1</xdr:row>
      <xdr:rowOff>180975</xdr:rowOff>
    </xdr:to>
    <xdr:pic>
      <xdr:nvPicPr>
        <xdr:cNvPr id="4"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1</xdr:row>
      <xdr:rowOff>180975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65374"/>
  <sheetViews>
    <sheetView tabSelected="1" zoomScaleSheetLayoutView="100" zoomScalePageLayoutView="0" workbookViewId="0" topLeftCell="A34">
      <selection activeCell="K50" sqref="K50"/>
    </sheetView>
  </sheetViews>
  <sheetFormatPr defaultColWidth="9.140625" defaultRowHeight="15"/>
  <cols>
    <col min="1" max="1" width="4.00390625" style="1" customWidth="1"/>
    <col min="2" max="3" width="3.7109375" style="1" customWidth="1"/>
    <col min="4" max="4" width="30.421875" style="1" customWidth="1"/>
    <col min="5" max="5" width="15.710937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131</v>
      </c>
      <c r="B4" s="5"/>
      <c r="C4" s="5"/>
    </row>
    <row r="5" spans="1:3" ht="18" customHeight="1">
      <c r="A5" s="5" t="s">
        <v>132</v>
      </c>
      <c r="B5" s="5"/>
      <c r="C5" s="5"/>
    </row>
    <row r="6" spans="1:11" ht="5.25" customHeight="1" thickBot="1">
      <c r="A6" s="6"/>
      <c r="B6" s="6"/>
      <c r="C6" s="6"/>
      <c r="D6" s="6"/>
      <c r="E6" s="7"/>
      <c r="F6" s="7"/>
      <c r="G6" s="8"/>
      <c r="H6" s="8"/>
      <c r="I6" s="9"/>
      <c r="J6" s="9"/>
      <c r="K6" s="8"/>
    </row>
    <row r="7" ht="7.5" customHeight="1"/>
    <row r="8" ht="15.75">
      <c r="A8" s="1" t="s">
        <v>43</v>
      </c>
    </row>
    <row r="9" ht="15.75">
      <c r="A9" s="1" t="s">
        <v>133</v>
      </c>
    </row>
    <row r="11" spans="5:11" s="10" customFormat="1" ht="12.75">
      <c r="E11" s="11"/>
      <c r="F11" s="11"/>
      <c r="G11" s="12"/>
      <c r="H11" s="12"/>
      <c r="I11" s="13"/>
      <c r="J11" s="13"/>
      <c r="K11" s="12"/>
    </row>
    <row r="12" spans="5:11" s="10" customFormat="1" ht="15.75" customHeight="1">
      <c r="E12" s="143" t="s">
        <v>0</v>
      </c>
      <c r="F12" s="144"/>
      <c r="G12" s="145"/>
      <c r="H12" s="14"/>
      <c r="I12" s="143" t="s">
        <v>1</v>
      </c>
      <c r="J12" s="144"/>
      <c r="K12" s="145"/>
    </row>
    <row r="13" spans="5:11" s="10" customFormat="1" ht="45" customHeight="1">
      <c r="E13" s="15" t="s">
        <v>2</v>
      </c>
      <c r="F13" s="15"/>
      <c r="G13" s="16" t="s">
        <v>3</v>
      </c>
      <c r="H13" s="17"/>
      <c r="I13" s="15" t="s">
        <v>42</v>
      </c>
      <c r="J13" s="15"/>
      <c r="K13" s="16" t="s">
        <v>90</v>
      </c>
    </row>
    <row r="14" spans="5:11" s="10" customFormat="1" ht="15">
      <c r="E14" s="18" t="s">
        <v>114</v>
      </c>
      <c r="F14" s="18"/>
      <c r="G14" s="18" t="s">
        <v>95</v>
      </c>
      <c r="H14" s="19"/>
      <c r="I14" s="18" t="str">
        <f>+E14</f>
        <v>30.6.2011</v>
      </c>
      <c r="J14" s="18"/>
      <c r="K14" s="18" t="str">
        <f>+G14</f>
        <v>30.6.2010</v>
      </c>
    </row>
    <row r="15" spans="5:11" s="10" customFormat="1" ht="15">
      <c r="E15" s="20" t="s">
        <v>4</v>
      </c>
      <c r="F15" s="18"/>
      <c r="G15" s="20" t="s">
        <v>4</v>
      </c>
      <c r="H15" s="19"/>
      <c r="I15" s="20" t="s">
        <v>4</v>
      </c>
      <c r="J15" s="18"/>
      <c r="K15" s="20" t="s">
        <v>4</v>
      </c>
    </row>
    <row r="16" spans="5:11" s="10" customFormat="1" ht="12.75">
      <c r="E16" s="11"/>
      <c r="F16" s="11"/>
      <c r="G16" s="11"/>
      <c r="H16" s="12"/>
      <c r="I16" s="11"/>
      <c r="J16" s="13"/>
      <c r="K16" s="11"/>
    </row>
    <row r="17" spans="1:13" s="10" customFormat="1" ht="15">
      <c r="A17" s="21" t="s">
        <v>5</v>
      </c>
      <c r="E17" s="22">
        <v>102633</v>
      </c>
      <c r="F17" s="124"/>
      <c r="G17" s="22">
        <v>78434</v>
      </c>
      <c r="H17" s="125"/>
      <c r="I17" s="24">
        <v>428918</v>
      </c>
      <c r="J17" s="123"/>
      <c r="K17" s="24">
        <v>446083</v>
      </c>
      <c r="M17" s="128"/>
    </row>
    <row r="18" spans="1:11" s="10" customFormat="1" ht="15">
      <c r="A18" s="21"/>
      <c r="E18" s="22"/>
      <c r="F18" s="124"/>
      <c r="G18" s="22"/>
      <c r="H18" s="124"/>
      <c r="I18" s="22"/>
      <c r="J18" s="124"/>
      <c r="K18" s="22"/>
    </row>
    <row r="19" spans="1:13" s="10" customFormat="1" ht="15">
      <c r="A19" s="21" t="s">
        <v>76</v>
      </c>
      <c r="E19" s="22">
        <v>-79497</v>
      </c>
      <c r="F19" s="124"/>
      <c r="G19" s="22">
        <v>-68110</v>
      </c>
      <c r="H19" s="125"/>
      <c r="I19" s="24">
        <v>-356254</v>
      </c>
      <c r="J19" s="124"/>
      <c r="K19" s="24">
        <v>-386577</v>
      </c>
      <c r="M19" s="128"/>
    </row>
    <row r="20" spans="1:11" s="10" customFormat="1" ht="15">
      <c r="A20" s="21"/>
      <c r="E20" s="26"/>
      <c r="F20" s="124"/>
      <c r="G20" s="26"/>
      <c r="H20" s="125"/>
      <c r="I20" s="27"/>
      <c r="J20" s="124"/>
      <c r="K20" s="27"/>
    </row>
    <row r="21" spans="1:11" s="10" customFormat="1" ht="15">
      <c r="A21" s="21"/>
      <c r="E21" s="22"/>
      <c r="F21" s="124"/>
      <c r="G21" s="22"/>
      <c r="H21" s="125"/>
      <c r="I21" s="24"/>
      <c r="J21" s="124"/>
      <c r="K21" s="24"/>
    </row>
    <row r="22" spans="1:13" s="10" customFormat="1" ht="15">
      <c r="A22" s="21" t="s">
        <v>75</v>
      </c>
      <c r="E22" s="22">
        <f>+E17+E19</f>
        <v>23136</v>
      </c>
      <c r="F22" s="124"/>
      <c r="G22" s="22">
        <f>+G17+G19</f>
        <v>10324</v>
      </c>
      <c r="H22" s="124"/>
      <c r="I22" s="22">
        <f>+I17+I19</f>
        <v>72664</v>
      </c>
      <c r="J22" s="124"/>
      <c r="K22" s="22">
        <f>+K17+K19</f>
        <v>59506</v>
      </c>
      <c r="M22" s="128"/>
    </row>
    <row r="23" spans="1:11" s="10" customFormat="1" ht="15">
      <c r="A23" s="21"/>
      <c r="E23" s="107"/>
      <c r="F23" s="124"/>
      <c r="G23" s="107"/>
      <c r="H23" s="125"/>
      <c r="I23" s="107"/>
      <c r="J23" s="124"/>
      <c r="K23" s="107"/>
    </row>
    <row r="24" spans="1:13" s="10" customFormat="1" ht="15">
      <c r="A24" s="21" t="s">
        <v>74</v>
      </c>
      <c r="E24" s="22">
        <v>2780</v>
      </c>
      <c r="F24" s="124"/>
      <c r="G24" s="22">
        <v>5272</v>
      </c>
      <c r="H24" s="124"/>
      <c r="I24" s="24">
        <v>7173</v>
      </c>
      <c r="J24" s="124"/>
      <c r="K24" s="24">
        <v>13325</v>
      </c>
      <c r="M24" s="128"/>
    </row>
    <row r="25" spans="1:11" s="10" customFormat="1" ht="15">
      <c r="A25" s="21"/>
      <c r="E25" s="107"/>
      <c r="F25" s="124"/>
      <c r="G25" s="107"/>
      <c r="H25" s="125"/>
      <c r="I25" s="107"/>
      <c r="J25" s="124"/>
      <c r="K25" s="107"/>
    </row>
    <row r="26" spans="1:13" s="10" customFormat="1" ht="15">
      <c r="A26" s="21" t="s">
        <v>6</v>
      </c>
      <c r="E26" s="22">
        <v>-8045</v>
      </c>
      <c r="F26" s="124"/>
      <c r="G26" s="22">
        <v>-4302</v>
      </c>
      <c r="H26" s="125"/>
      <c r="I26" s="24">
        <v>-31469</v>
      </c>
      <c r="J26" s="124"/>
      <c r="K26" s="24">
        <v>-23883</v>
      </c>
      <c r="M26" s="128"/>
    </row>
    <row r="27" spans="1:11" s="10" customFormat="1" ht="15">
      <c r="A27" s="21"/>
      <c r="B27" s="21"/>
      <c r="E27" s="25"/>
      <c r="F27" s="124"/>
      <c r="G27" s="25"/>
      <c r="H27" s="126"/>
      <c r="I27" s="25"/>
      <c r="J27" s="124"/>
      <c r="K27" s="25"/>
    </row>
    <row r="28" spans="1:13" s="10" customFormat="1" ht="15">
      <c r="A28" s="21" t="s">
        <v>7</v>
      </c>
      <c r="E28" s="22">
        <v>-7399</v>
      </c>
      <c r="F28" s="124"/>
      <c r="G28" s="22">
        <v>-4145</v>
      </c>
      <c r="H28" s="126"/>
      <c r="I28" s="24">
        <v>-23199</v>
      </c>
      <c r="J28" s="124"/>
      <c r="K28" s="24">
        <v>-24478</v>
      </c>
      <c r="M28" s="128"/>
    </row>
    <row r="29" spans="1:11" s="10" customFormat="1" ht="15">
      <c r="A29" s="21"/>
      <c r="E29" s="26"/>
      <c r="F29" s="124"/>
      <c r="G29" s="26"/>
      <c r="H29" s="124"/>
      <c r="I29" s="26"/>
      <c r="J29" s="124"/>
      <c r="K29" s="26"/>
    </row>
    <row r="30" spans="1:11" s="10" customFormat="1" ht="15">
      <c r="A30" s="21"/>
      <c r="B30" s="21"/>
      <c r="E30" s="25"/>
      <c r="F30" s="124"/>
      <c r="G30" s="25"/>
      <c r="H30" s="125"/>
      <c r="I30" s="23"/>
      <c r="J30" s="124"/>
      <c r="K30" s="23"/>
    </row>
    <row r="31" spans="1:13" s="10" customFormat="1" ht="15" customHeight="1">
      <c r="A31" s="28" t="s">
        <v>73</v>
      </c>
      <c r="B31" s="29"/>
      <c r="E31" s="25">
        <f>SUM(E22:E29)</f>
        <v>10472</v>
      </c>
      <c r="F31" s="124"/>
      <c r="G31" s="25">
        <f>SUM(G22:G29)</f>
        <v>7149</v>
      </c>
      <c r="H31" s="125"/>
      <c r="I31" s="25">
        <f>SUM(I22:I29)</f>
        <v>25169</v>
      </c>
      <c r="J31" s="124"/>
      <c r="K31" s="25">
        <f>SUM(K22:K29)</f>
        <v>24470</v>
      </c>
      <c r="M31" s="128"/>
    </row>
    <row r="32" spans="1:11" s="10" customFormat="1" ht="15">
      <c r="A32" s="21"/>
      <c r="B32" s="21"/>
      <c r="E32" s="25"/>
      <c r="F32" s="124"/>
      <c r="G32" s="25"/>
      <c r="H32" s="125"/>
      <c r="I32" s="23"/>
      <c r="J32" s="124"/>
      <c r="K32" s="23"/>
    </row>
    <row r="33" spans="1:13" s="10" customFormat="1" ht="15">
      <c r="A33" s="21" t="s">
        <v>8</v>
      </c>
      <c r="E33" s="47">
        <v>-8519</v>
      </c>
      <c r="F33" s="124"/>
      <c r="G33" s="47">
        <v>-5945</v>
      </c>
      <c r="H33" s="125"/>
      <c r="I33" s="24">
        <v>-20461</v>
      </c>
      <c r="J33" s="124"/>
      <c r="K33" s="24">
        <v>-21267</v>
      </c>
      <c r="M33" s="128"/>
    </row>
    <row r="34" spans="1:11" s="10" customFormat="1" ht="15">
      <c r="A34" s="21"/>
      <c r="E34" s="26"/>
      <c r="F34" s="124"/>
      <c r="G34" s="26"/>
      <c r="H34" s="125"/>
      <c r="I34" s="27"/>
      <c r="J34" s="124"/>
      <c r="K34" s="27"/>
    </row>
    <row r="35" spans="1:11" s="10" customFormat="1" ht="15">
      <c r="A35" s="21"/>
      <c r="B35" s="21"/>
      <c r="E35" s="25"/>
      <c r="F35" s="124"/>
      <c r="G35" s="25"/>
      <c r="H35" s="125"/>
      <c r="I35" s="23"/>
      <c r="J35" s="124"/>
      <c r="K35" s="23"/>
    </row>
    <row r="36" spans="1:13" s="10" customFormat="1" ht="15" customHeight="1">
      <c r="A36" s="28" t="s">
        <v>9</v>
      </c>
      <c r="B36" s="29"/>
      <c r="E36" s="25">
        <f>SUM(E31:E33)</f>
        <v>1953</v>
      </c>
      <c r="F36" s="124"/>
      <c r="G36" s="25">
        <f>SUM(G31:G33)</f>
        <v>1204</v>
      </c>
      <c r="H36" s="125"/>
      <c r="I36" s="25">
        <f>SUM(I31:I33)</f>
        <v>4708</v>
      </c>
      <c r="J36" s="124"/>
      <c r="K36" s="25">
        <f>SUM(K31:K33)</f>
        <v>3203</v>
      </c>
      <c r="M36" s="128"/>
    </row>
    <row r="37" spans="1:11" s="10" customFormat="1" ht="15">
      <c r="A37" s="31"/>
      <c r="B37" s="21"/>
      <c r="E37" s="25"/>
      <c r="F37" s="124"/>
      <c r="G37" s="25"/>
      <c r="H37" s="125"/>
      <c r="I37" s="23"/>
      <c r="J37" s="124"/>
      <c r="K37" s="23"/>
    </row>
    <row r="38" spans="1:13" s="10" customFormat="1" ht="15" customHeight="1">
      <c r="A38" s="28" t="s">
        <v>10</v>
      </c>
      <c r="B38" s="29"/>
      <c r="E38" s="22">
        <v>-605</v>
      </c>
      <c r="F38" s="124"/>
      <c r="G38" s="22">
        <v>117</v>
      </c>
      <c r="H38" s="125"/>
      <c r="I38" s="24">
        <v>-709</v>
      </c>
      <c r="J38" s="124"/>
      <c r="K38" s="24">
        <v>-677</v>
      </c>
      <c r="M38" s="128"/>
    </row>
    <row r="39" spans="1:11" s="10" customFormat="1" ht="15">
      <c r="A39" s="32"/>
      <c r="B39" s="33"/>
      <c r="E39" s="26"/>
      <c r="F39" s="124"/>
      <c r="G39" s="26"/>
      <c r="H39" s="125"/>
      <c r="I39" s="27"/>
      <c r="J39" s="124"/>
      <c r="K39" s="27"/>
    </row>
    <row r="40" spans="1:13" s="10" customFormat="1" ht="15">
      <c r="A40" s="21"/>
      <c r="B40" s="33"/>
      <c r="E40" s="22"/>
      <c r="F40" s="124"/>
      <c r="G40" s="22"/>
      <c r="H40" s="125"/>
      <c r="I40" s="22"/>
      <c r="J40" s="124"/>
      <c r="K40" s="22"/>
      <c r="M40" s="128"/>
    </row>
    <row r="41" spans="1:11" s="10" customFormat="1" ht="15.75" thickBot="1">
      <c r="A41" s="21" t="s">
        <v>119</v>
      </c>
      <c r="B41" s="21"/>
      <c r="E41" s="36">
        <f>SUM(E36:E39)</f>
        <v>1348</v>
      </c>
      <c r="F41" s="124"/>
      <c r="G41" s="36">
        <f>SUM(G36:G39)</f>
        <v>1321</v>
      </c>
      <c r="H41" s="124"/>
      <c r="I41" s="36">
        <f>SUM(I36:I39)</f>
        <v>3999</v>
      </c>
      <c r="J41" s="124"/>
      <c r="K41" s="36">
        <f>SUM(K36:K39)</f>
        <v>2526</v>
      </c>
    </row>
    <row r="42" spans="1:11" s="10" customFormat="1" ht="15.75" thickTop="1">
      <c r="A42" s="21"/>
      <c r="B42" s="21"/>
      <c r="E42" s="25"/>
      <c r="F42" s="124"/>
      <c r="G42" s="25"/>
      <c r="H42" s="124"/>
      <c r="I42" s="23"/>
      <c r="J42" s="124"/>
      <c r="K42" s="23"/>
    </row>
    <row r="43" spans="1:11" s="10" customFormat="1" ht="15">
      <c r="A43" s="21" t="s">
        <v>77</v>
      </c>
      <c r="B43" s="21"/>
      <c r="E43" s="25"/>
      <c r="F43" s="124"/>
      <c r="G43" s="25"/>
      <c r="H43" s="124"/>
      <c r="I43" s="23"/>
      <c r="J43" s="124"/>
      <c r="K43" s="23"/>
    </row>
    <row r="44" spans="1:13" s="10" customFormat="1" ht="15">
      <c r="A44" s="21" t="s">
        <v>79</v>
      </c>
      <c r="B44" s="21"/>
      <c r="E44" s="22">
        <f>+E41-E45</f>
        <v>1342</v>
      </c>
      <c r="F44" s="124"/>
      <c r="G44" s="22">
        <v>1314</v>
      </c>
      <c r="H44" s="125"/>
      <c r="I44" s="22">
        <f>+I41-I45</f>
        <v>3896</v>
      </c>
      <c r="J44" s="124"/>
      <c r="K44" s="22">
        <v>2446</v>
      </c>
      <c r="M44" s="128"/>
    </row>
    <row r="45" spans="1:13" s="10" customFormat="1" ht="15">
      <c r="A45" s="21" t="s">
        <v>80</v>
      </c>
      <c r="B45" s="21"/>
      <c r="E45" s="22">
        <v>6</v>
      </c>
      <c r="F45" s="124"/>
      <c r="G45" s="22">
        <v>7</v>
      </c>
      <c r="H45" s="125"/>
      <c r="I45" s="24">
        <v>103</v>
      </c>
      <c r="J45" s="124"/>
      <c r="K45" s="24">
        <v>80</v>
      </c>
      <c r="M45" s="128"/>
    </row>
    <row r="46" spans="1:13" s="10" customFormat="1" ht="15.75" thickBot="1">
      <c r="A46" s="21"/>
      <c r="B46" s="21"/>
      <c r="E46" s="119">
        <f>SUM(E44:E45)</f>
        <v>1348</v>
      </c>
      <c r="F46" s="124"/>
      <c r="G46" s="119">
        <f>SUM(G44:G45)</f>
        <v>1321</v>
      </c>
      <c r="H46" s="124"/>
      <c r="I46" s="119">
        <f>SUM(I44:I45)</f>
        <v>3999</v>
      </c>
      <c r="J46" s="124"/>
      <c r="K46" s="119">
        <f>SUM(K44:K45)</f>
        <v>2526</v>
      </c>
      <c r="M46" s="128"/>
    </row>
    <row r="47" spans="1:11" s="10" customFormat="1" ht="15.75" thickTop="1">
      <c r="A47" s="21"/>
      <c r="B47" s="21"/>
      <c r="E47" s="25"/>
      <c r="F47" s="124"/>
      <c r="G47" s="25"/>
      <c r="H47" s="124"/>
      <c r="I47" s="23"/>
      <c r="J47" s="124"/>
      <c r="K47" s="23"/>
    </row>
    <row r="48" spans="1:11" s="10" customFormat="1" ht="15">
      <c r="A48" s="28" t="s">
        <v>78</v>
      </c>
      <c r="B48" s="21"/>
      <c r="E48" s="25"/>
      <c r="F48" s="124"/>
      <c r="G48" s="25"/>
      <c r="H48" s="124"/>
      <c r="I48" s="23"/>
      <c r="J48" s="124"/>
      <c r="K48" s="23"/>
    </row>
    <row r="49" spans="1:11" s="10" customFormat="1" ht="15">
      <c r="A49" s="21" t="s">
        <v>81</v>
      </c>
      <c r="E49" s="25"/>
      <c r="F49" s="124"/>
      <c r="G49" s="25"/>
      <c r="H49" s="124"/>
      <c r="I49" s="23"/>
      <c r="J49" s="124"/>
      <c r="K49" s="23"/>
    </row>
    <row r="50" spans="1:13" s="10" customFormat="1" ht="15.75" customHeight="1">
      <c r="A50" s="28" t="s">
        <v>97</v>
      </c>
      <c r="B50" s="29"/>
      <c r="E50" s="109">
        <v>0.7204281503423822</v>
      </c>
      <c r="F50" s="124"/>
      <c r="G50" s="109">
        <v>0.91</v>
      </c>
      <c r="H50" s="124"/>
      <c r="I50" s="109">
        <v>2.0914963291608952</v>
      </c>
      <c r="J50" s="124"/>
      <c r="K50" s="130">
        <v>1.68</v>
      </c>
      <c r="M50" s="128"/>
    </row>
    <row r="51" spans="1:11" s="10" customFormat="1" ht="15">
      <c r="A51" s="31"/>
      <c r="B51" s="21"/>
      <c r="E51" s="34"/>
      <c r="F51" s="22"/>
      <c r="G51" s="34"/>
      <c r="H51" s="22"/>
      <c r="I51" s="35"/>
      <c r="J51" s="22"/>
      <c r="K51" s="35"/>
    </row>
    <row r="52" spans="1:11" s="10" customFormat="1" ht="15.75" customHeight="1">
      <c r="A52" s="28" t="s">
        <v>98</v>
      </c>
      <c r="B52" s="29"/>
      <c r="E52" s="106" t="s">
        <v>37</v>
      </c>
      <c r="F52" s="22"/>
      <c r="G52" s="106" t="s">
        <v>37</v>
      </c>
      <c r="H52" s="22"/>
      <c r="I52" s="106" t="s">
        <v>37</v>
      </c>
      <c r="J52" s="22"/>
      <c r="K52" s="106" t="s">
        <v>37</v>
      </c>
    </row>
    <row r="53" spans="1:11" s="10" customFormat="1" ht="15">
      <c r="A53" s="21"/>
      <c r="B53" s="21"/>
      <c r="E53" s="25"/>
      <c r="F53" s="22"/>
      <c r="G53" s="23"/>
      <c r="H53" s="22"/>
      <c r="I53" s="23"/>
      <c r="J53" s="22"/>
      <c r="K53" s="23"/>
    </row>
    <row r="54" spans="1:11" s="10" customFormat="1" ht="15">
      <c r="A54" s="21"/>
      <c r="B54" s="21"/>
      <c r="E54" s="25"/>
      <c r="F54" s="22"/>
      <c r="G54" s="23"/>
      <c r="H54" s="22"/>
      <c r="I54" s="37"/>
      <c r="J54" s="22"/>
      <c r="K54" s="23"/>
    </row>
    <row r="55" spans="1:11" s="10" customFormat="1" ht="15">
      <c r="A55" s="21"/>
      <c r="B55" s="21"/>
      <c r="E55" s="25"/>
      <c r="F55" s="22"/>
      <c r="G55" s="23"/>
      <c r="H55" s="22"/>
      <c r="I55" s="23"/>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7:11" ht="15.75">
      <c r="G58" s="4"/>
      <c r="H58" s="4"/>
      <c r="K58" s="4"/>
    </row>
    <row r="59" spans="7:11" ht="15.75">
      <c r="G59" s="4"/>
      <c r="H59" s="4"/>
      <c r="K59" s="4"/>
    </row>
    <row r="60" spans="7:11" ht="15.75">
      <c r="G60" s="4"/>
      <c r="H60" s="4"/>
      <c r="K60" s="4"/>
    </row>
    <row r="61" spans="7:11" ht="15.75">
      <c r="G61" s="4"/>
      <c r="H61" s="4"/>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65374" ht="15.75">
      <c r="D65374" s="122"/>
    </row>
  </sheetData>
  <sheetProtection/>
  <mergeCells count="2">
    <mergeCell ref="E12:G12"/>
    <mergeCell ref="I12:K12"/>
  </mergeCells>
  <printOptions/>
  <pageMargins left="0.7874015748031497" right="0.3937007874015748" top="0.7874015748031497" bottom="0.1968503937007874" header="0.2362204724409449" footer="0.1574803149606299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4:L568"/>
  <sheetViews>
    <sheetView zoomScaleSheetLayoutView="100" zoomScalePageLayoutView="0" workbookViewId="0" topLeftCell="A40">
      <selection activeCell="F59" sqref="F59"/>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 min="10" max="10" width="9.140625" style="0" hidden="1" customWidth="1"/>
    <col min="12" max="12" width="16.421875" style="0" customWidth="1"/>
  </cols>
  <sheetData>
    <row r="1" ht="10.5" customHeight="1"/>
    <row r="3" ht="9" customHeight="1"/>
    <row r="4" ht="18.75">
      <c r="A4" s="5" t="s">
        <v>131</v>
      </c>
    </row>
    <row r="5" ht="18.75">
      <c r="A5" s="5" t="s">
        <v>132</v>
      </c>
    </row>
    <row r="6" spans="1:9" ht="6.75" customHeight="1" thickBot="1">
      <c r="A6" s="38"/>
      <c r="B6" s="39"/>
      <c r="C6" s="39"/>
      <c r="D6" s="39"/>
      <c r="E6" s="39"/>
      <c r="F6" s="39"/>
      <c r="G6" s="39"/>
      <c r="H6" s="39"/>
      <c r="I6" s="39"/>
    </row>
    <row r="7" ht="11.25" customHeight="1">
      <c r="A7" s="5"/>
    </row>
    <row r="8" spans="1:8" ht="15">
      <c r="A8" s="21" t="s">
        <v>11</v>
      </c>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12</v>
      </c>
      <c r="G10" s="41"/>
      <c r="H10" s="42" t="s">
        <v>13</v>
      </c>
    </row>
    <row r="11" spans="1:8" ht="15">
      <c r="A11" s="21"/>
      <c r="B11" s="21"/>
      <c r="C11" s="21"/>
      <c r="D11" s="21"/>
      <c r="E11" s="21"/>
      <c r="F11" s="18" t="str">
        <f>+pl!E14</f>
        <v>30.6.2011</v>
      </c>
      <c r="G11" s="30"/>
      <c r="H11" s="18" t="s">
        <v>95</v>
      </c>
    </row>
    <row r="12" spans="1:8" ht="15">
      <c r="A12" s="21"/>
      <c r="B12" s="21"/>
      <c r="C12" s="21"/>
      <c r="D12" s="21"/>
      <c r="E12" s="21"/>
      <c r="F12" s="20" t="s">
        <v>4</v>
      </c>
      <c r="G12" s="30"/>
      <c r="H12" s="43" t="s">
        <v>4</v>
      </c>
    </row>
    <row r="13" spans="1:8" ht="15">
      <c r="A13" s="21" t="s">
        <v>44</v>
      </c>
      <c r="B13" s="21"/>
      <c r="C13" s="21"/>
      <c r="D13" s="21"/>
      <c r="E13" s="21"/>
      <c r="F13" s="18"/>
      <c r="G13" s="30"/>
      <c r="H13" s="44"/>
    </row>
    <row r="14" spans="1:8" ht="15">
      <c r="A14" s="21" t="s">
        <v>46</v>
      </c>
      <c r="B14" s="21"/>
      <c r="D14" s="21"/>
      <c r="E14" s="21"/>
      <c r="F14" s="25"/>
      <c r="G14" s="25"/>
      <c r="H14" s="40"/>
    </row>
    <row r="15" spans="2:12" ht="15">
      <c r="B15" s="21" t="s">
        <v>14</v>
      </c>
      <c r="D15" s="21"/>
      <c r="E15" s="47"/>
      <c r="F15" s="131">
        <v>379003</v>
      </c>
      <c r="G15" s="131"/>
      <c r="H15" s="131">
        <v>414709</v>
      </c>
      <c r="J15" s="48">
        <f>H15-F15</f>
        <v>35706</v>
      </c>
      <c r="L15" s="48"/>
    </row>
    <row r="16" spans="2:12" ht="15">
      <c r="B16" s="21" t="s">
        <v>84</v>
      </c>
      <c r="D16" s="21"/>
      <c r="E16" s="47"/>
      <c r="F16" s="131">
        <v>8313</v>
      </c>
      <c r="G16" s="131"/>
      <c r="H16" s="131">
        <v>3652</v>
      </c>
      <c r="J16" s="48">
        <f>H16-F16</f>
        <v>-4661</v>
      </c>
      <c r="L16" s="48"/>
    </row>
    <row r="17" spans="2:12" ht="15">
      <c r="B17" s="21" t="s">
        <v>149</v>
      </c>
      <c r="D17" s="21"/>
      <c r="E17" s="47"/>
      <c r="F17" s="131">
        <v>4543</v>
      </c>
      <c r="G17" s="131"/>
      <c r="H17" s="131">
        <v>4507</v>
      </c>
      <c r="J17" s="48">
        <f>H17-F17</f>
        <v>-36</v>
      </c>
      <c r="L17" s="48"/>
    </row>
    <row r="18" spans="2:12" ht="15">
      <c r="B18" s="21" t="s">
        <v>99</v>
      </c>
      <c r="D18" s="21"/>
      <c r="E18" s="47"/>
      <c r="F18" s="131">
        <v>41448</v>
      </c>
      <c r="G18" s="131"/>
      <c r="H18" s="131">
        <v>44648</v>
      </c>
      <c r="J18" s="48">
        <f>H18-F18</f>
        <v>3200</v>
      </c>
      <c r="L18" s="48"/>
    </row>
    <row r="19" spans="2:12" ht="15">
      <c r="B19" s="21" t="s">
        <v>138</v>
      </c>
      <c r="D19" s="21"/>
      <c r="E19" s="47"/>
      <c r="F19" s="131">
        <v>3928</v>
      </c>
      <c r="G19" s="131"/>
      <c r="H19" s="131">
        <v>4248</v>
      </c>
      <c r="J19" s="48">
        <f>H19-F19</f>
        <v>320</v>
      </c>
      <c r="L19" s="48"/>
    </row>
    <row r="20" spans="2:8" ht="15">
      <c r="B20" s="21"/>
      <c r="D20" s="21"/>
      <c r="E20" s="47"/>
      <c r="F20" s="132">
        <f>SUM(F15:F19)</f>
        <v>437235</v>
      </c>
      <c r="G20" s="131"/>
      <c r="H20" s="132">
        <f>SUM(H15:H19)</f>
        <v>471764</v>
      </c>
    </row>
    <row r="21" spans="1:10" ht="15">
      <c r="A21" s="21"/>
      <c r="B21" s="21"/>
      <c r="C21" s="21"/>
      <c r="D21" s="21"/>
      <c r="E21" s="47"/>
      <c r="F21" s="131"/>
      <c r="G21" s="131"/>
      <c r="H21" s="133"/>
      <c r="J21" s="110"/>
    </row>
    <row r="22" spans="1:8" ht="15">
      <c r="A22" s="21" t="s">
        <v>45</v>
      </c>
      <c r="B22" s="21"/>
      <c r="D22" s="21"/>
      <c r="E22" s="47"/>
      <c r="F22" s="134"/>
      <c r="G22" s="131"/>
      <c r="H22" s="135"/>
    </row>
    <row r="23" spans="1:12" ht="15">
      <c r="A23" s="21"/>
      <c r="B23" s="21" t="s">
        <v>15</v>
      </c>
      <c r="D23" s="21"/>
      <c r="E23" s="47"/>
      <c r="F23" s="134">
        <v>65522</v>
      </c>
      <c r="G23" s="131"/>
      <c r="H23" s="134">
        <v>68784</v>
      </c>
      <c r="J23" s="48">
        <f>H23-F23</f>
        <v>3262</v>
      </c>
      <c r="L23" s="48"/>
    </row>
    <row r="24" spans="1:12" ht="15">
      <c r="A24" s="21"/>
      <c r="B24" s="21" t="s">
        <v>16</v>
      </c>
      <c r="D24" s="21"/>
      <c r="E24" s="47"/>
      <c r="F24" s="72">
        <v>34942</v>
      </c>
      <c r="G24" s="131"/>
      <c r="H24" s="134">
        <v>37578</v>
      </c>
      <c r="J24" s="48">
        <f>H24-F24</f>
        <v>2636</v>
      </c>
      <c r="L24" s="48"/>
    </row>
    <row r="25" spans="1:12" ht="15">
      <c r="A25" s="21"/>
      <c r="B25" s="21" t="s">
        <v>17</v>
      </c>
      <c r="D25" s="21"/>
      <c r="E25" s="47"/>
      <c r="F25" s="72">
        <v>16499</v>
      </c>
      <c r="G25" s="131"/>
      <c r="H25" s="134">
        <f>38325-H26-H19</f>
        <v>32153</v>
      </c>
      <c r="J25" s="48">
        <f>H25-F25</f>
        <v>15654</v>
      </c>
      <c r="L25" s="48"/>
    </row>
    <row r="26" spans="1:12" ht="15">
      <c r="A26" s="21"/>
      <c r="B26" s="21" t="s">
        <v>138</v>
      </c>
      <c r="D26" s="21"/>
      <c r="E26" s="47"/>
      <c r="F26" s="72">
        <v>7370</v>
      </c>
      <c r="G26" s="131"/>
      <c r="H26" s="134">
        <v>1924</v>
      </c>
      <c r="J26" s="48"/>
      <c r="L26" s="48"/>
    </row>
    <row r="27" spans="1:12" ht="15">
      <c r="A27" s="21"/>
      <c r="B27" s="21" t="s">
        <v>65</v>
      </c>
      <c r="D27" s="21"/>
      <c r="E27" s="47"/>
      <c r="F27" s="136">
        <v>8621</v>
      </c>
      <c r="G27" s="131"/>
      <c r="H27" s="136">
        <v>12922</v>
      </c>
      <c r="J27" s="48">
        <f>H27-F27</f>
        <v>4301</v>
      </c>
      <c r="L27" s="48"/>
    </row>
    <row r="28" spans="1:9" ht="15">
      <c r="A28" s="21"/>
      <c r="B28" s="21"/>
      <c r="D28" s="21"/>
      <c r="E28" s="115"/>
      <c r="F28" s="134">
        <f>SUM(F22:F27)</f>
        <v>132954</v>
      </c>
      <c r="G28" s="134"/>
      <c r="H28" s="134">
        <f>SUM(H22:H27)</f>
        <v>153361</v>
      </c>
      <c r="I28" s="116"/>
    </row>
    <row r="29" spans="1:8" ht="15.75" thickBot="1">
      <c r="A29" s="21" t="s">
        <v>47</v>
      </c>
      <c r="B29" s="21"/>
      <c r="D29" s="21"/>
      <c r="E29" s="47"/>
      <c r="F29" s="137">
        <f>F20+F28</f>
        <v>570189</v>
      </c>
      <c r="G29" s="131"/>
      <c r="H29" s="137">
        <f>H20+H28</f>
        <v>625125</v>
      </c>
    </row>
    <row r="30" spans="1:8" ht="15">
      <c r="A30" s="21"/>
      <c r="B30" s="21"/>
      <c r="D30" s="21"/>
      <c r="E30" s="47"/>
      <c r="F30" s="134"/>
      <c r="G30" s="131"/>
      <c r="H30" s="134"/>
    </row>
    <row r="31" spans="1:8" ht="15">
      <c r="A31" s="21" t="s">
        <v>53</v>
      </c>
      <c r="B31" s="21"/>
      <c r="D31" s="21"/>
      <c r="E31" s="47"/>
      <c r="F31" s="134"/>
      <c r="G31" s="131"/>
      <c r="H31" s="134"/>
    </row>
    <row r="32" spans="1:8" ht="15">
      <c r="A32" s="21" t="s">
        <v>68</v>
      </c>
      <c r="B32" s="21"/>
      <c r="D32" s="21"/>
      <c r="E32" s="47"/>
      <c r="F32" s="131"/>
      <c r="G32" s="131"/>
      <c r="H32" s="131"/>
    </row>
    <row r="33" spans="2:12" ht="15">
      <c r="B33" s="21" t="s">
        <v>20</v>
      </c>
      <c r="D33" s="21"/>
      <c r="E33" s="47"/>
      <c r="F33" s="131">
        <v>93139</v>
      </c>
      <c r="G33" s="131"/>
      <c r="H33" s="131">
        <v>93139</v>
      </c>
      <c r="J33" s="48">
        <f aca="true" t="shared" si="0" ref="J33:J39">F33-H33</f>
        <v>0</v>
      </c>
      <c r="L33" s="48"/>
    </row>
    <row r="34" spans="2:12" ht="15">
      <c r="B34" s="21" t="s">
        <v>21</v>
      </c>
      <c r="D34" s="21"/>
      <c r="E34" s="47"/>
      <c r="F34" s="131">
        <v>59891</v>
      </c>
      <c r="G34" s="131"/>
      <c r="H34" s="131">
        <v>59891</v>
      </c>
      <c r="J34" s="48">
        <f t="shared" si="0"/>
        <v>0</v>
      </c>
      <c r="L34" s="48"/>
    </row>
    <row r="35" spans="2:12" ht="15">
      <c r="B35" s="21" t="s">
        <v>69</v>
      </c>
      <c r="D35" s="21"/>
      <c r="E35" s="47"/>
      <c r="F35" s="131">
        <v>-10324</v>
      </c>
      <c r="G35" s="131"/>
      <c r="H35" s="131">
        <v>-10324</v>
      </c>
      <c r="J35" s="48"/>
      <c r="L35" s="48"/>
    </row>
    <row r="36" spans="2:12" ht="15">
      <c r="B36" s="21" t="s">
        <v>48</v>
      </c>
      <c r="D36" s="21"/>
      <c r="E36" s="47"/>
      <c r="F36" s="131">
        <f>e!M33</f>
        <v>129895</v>
      </c>
      <c r="G36" s="131"/>
      <c r="H36" s="131">
        <v>126435</v>
      </c>
      <c r="J36" s="48">
        <f t="shared" si="0"/>
        <v>3460</v>
      </c>
      <c r="L36" s="48"/>
    </row>
    <row r="37" spans="2:12" ht="15">
      <c r="B37" s="21" t="s">
        <v>134</v>
      </c>
      <c r="D37" s="21"/>
      <c r="E37" s="47"/>
      <c r="F37" s="136">
        <v>4345</v>
      </c>
      <c r="G37" s="131"/>
      <c r="H37" s="136">
        <v>0</v>
      </c>
      <c r="J37" s="48">
        <f t="shared" si="0"/>
        <v>4345</v>
      </c>
      <c r="L37" s="48"/>
    </row>
    <row r="38" spans="1:8" ht="15">
      <c r="A38" s="21"/>
      <c r="B38" s="21"/>
      <c r="D38" s="21"/>
      <c r="E38" s="47"/>
      <c r="F38" s="131">
        <f>SUM(F33:F37)</f>
        <v>276946</v>
      </c>
      <c r="G38" s="131"/>
      <c r="H38" s="131">
        <f>SUM(H33:H37)</f>
        <v>269141</v>
      </c>
    </row>
    <row r="39" spans="1:12" ht="15">
      <c r="A39" s="21" t="s">
        <v>70</v>
      </c>
      <c r="B39" s="21"/>
      <c r="D39" s="21"/>
      <c r="E39" s="47"/>
      <c r="F39" s="131">
        <f>e!Q33</f>
        <v>904</v>
      </c>
      <c r="G39" s="131"/>
      <c r="H39" s="131">
        <v>801</v>
      </c>
      <c r="J39" s="48">
        <f t="shared" si="0"/>
        <v>103</v>
      </c>
      <c r="L39" s="48"/>
    </row>
    <row r="40" spans="1:8" ht="15">
      <c r="A40" s="21" t="s">
        <v>71</v>
      </c>
      <c r="B40" s="21"/>
      <c r="D40" s="21"/>
      <c r="E40" s="47"/>
      <c r="F40" s="132">
        <f>SUM(F38:F39)</f>
        <v>277850</v>
      </c>
      <c r="G40" s="131"/>
      <c r="H40" s="132">
        <f>SUM(H38:H39)</f>
        <v>269942</v>
      </c>
    </row>
    <row r="41" spans="1:8" ht="15">
      <c r="A41" s="21"/>
      <c r="B41" s="21"/>
      <c r="D41" s="21"/>
      <c r="E41" s="47"/>
      <c r="F41" s="134"/>
      <c r="G41" s="131"/>
      <c r="H41" s="134"/>
    </row>
    <row r="42" spans="1:8" ht="15">
      <c r="A42" s="21" t="s">
        <v>49</v>
      </c>
      <c r="B42" s="21"/>
      <c r="D42" s="21"/>
      <c r="E42" s="47"/>
      <c r="F42" s="131"/>
      <c r="G42" s="131"/>
      <c r="H42" s="131"/>
    </row>
    <row r="43" spans="2:12" ht="15">
      <c r="B43" s="21" t="s">
        <v>36</v>
      </c>
      <c r="D43" s="21"/>
      <c r="E43" s="47"/>
      <c r="F43" s="131">
        <v>176947</v>
      </c>
      <c r="G43" s="131"/>
      <c r="H43" s="131">
        <v>204888</v>
      </c>
      <c r="J43" s="48">
        <f>F43-H43</f>
        <v>-27941</v>
      </c>
      <c r="L43" s="48"/>
    </row>
    <row r="44" spans="2:12" ht="15">
      <c r="B44" s="21" t="s">
        <v>50</v>
      </c>
      <c r="D44" s="21"/>
      <c r="E44" s="47"/>
      <c r="F44" s="131">
        <v>24656</v>
      </c>
      <c r="G44" s="131"/>
      <c r="H44" s="131">
        <v>24043</v>
      </c>
      <c r="J44" s="48">
        <f>F44-H44</f>
        <v>613</v>
      </c>
      <c r="L44" s="48"/>
    </row>
    <row r="45" spans="1:8" ht="15">
      <c r="A45" s="21"/>
      <c r="B45" s="21"/>
      <c r="D45" s="21"/>
      <c r="E45" s="21"/>
      <c r="F45" s="132">
        <f>SUM(F43:F44)</f>
        <v>201603</v>
      </c>
      <c r="G45" s="131"/>
      <c r="H45" s="132">
        <f>SUM(H43:H44)</f>
        <v>228931</v>
      </c>
    </row>
    <row r="46" spans="1:8" ht="15">
      <c r="A46" s="21"/>
      <c r="B46" s="21"/>
      <c r="D46" s="21"/>
      <c r="E46" s="47"/>
      <c r="F46" s="134"/>
      <c r="G46" s="131"/>
      <c r="H46" s="134"/>
    </row>
    <row r="47" spans="1:8" ht="15">
      <c r="A47" s="21" t="s">
        <v>51</v>
      </c>
      <c r="B47" s="21"/>
      <c r="D47" s="21"/>
      <c r="E47" s="47"/>
      <c r="F47" s="134"/>
      <c r="G47" s="131"/>
      <c r="H47" s="134"/>
    </row>
    <row r="48" spans="1:12" ht="15">
      <c r="A48" s="21"/>
      <c r="B48" s="21" t="s">
        <v>36</v>
      </c>
      <c r="D48" s="21"/>
      <c r="E48" s="47"/>
      <c r="F48" s="134">
        <v>34621</v>
      </c>
      <c r="G48" s="131"/>
      <c r="H48" s="134">
        <v>43398</v>
      </c>
      <c r="J48" s="48">
        <f>F48-H48</f>
        <v>-8777</v>
      </c>
      <c r="L48" s="48"/>
    </row>
    <row r="49" spans="1:12" ht="15">
      <c r="A49" s="21"/>
      <c r="B49" s="21" t="s">
        <v>18</v>
      </c>
      <c r="D49" s="21"/>
      <c r="E49" s="47"/>
      <c r="F49" s="134">
        <v>34045</v>
      </c>
      <c r="G49" s="131"/>
      <c r="H49" s="134">
        <v>51131</v>
      </c>
      <c r="J49" s="48">
        <f>F49-H49</f>
        <v>-17086</v>
      </c>
      <c r="K49" s="48"/>
      <c r="L49" s="48"/>
    </row>
    <row r="50" spans="1:12" ht="15">
      <c r="A50" s="21"/>
      <c r="B50" s="21" t="s">
        <v>19</v>
      </c>
      <c r="D50" s="21"/>
      <c r="E50" s="47"/>
      <c r="F50" s="134">
        <v>19770</v>
      </c>
      <c r="G50" s="131"/>
      <c r="H50" s="134">
        <v>28357</v>
      </c>
      <c r="J50" s="48">
        <f>F50-H50</f>
        <v>-8587</v>
      </c>
      <c r="L50" s="48"/>
    </row>
    <row r="51" spans="1:12" ht="15">
      <c r="A51" s="21"/>
      <c r="B51" s="21" t="s">
        <v>72</v>
      </c>
      <c r="D51" s="21"/>
      <c r="E51" s="47"/>
      <c r="F51" s="136">
        <v>2300</v>
      </c>
      <c r="G51" s="131"/>
      <c r="H51" s="136">
        <v>3366</v>
      </c>
      <c r="J51" s="48">
        <f>F51-H51</f>
        <v>-1066</v>
      </c>
      <c r="L51" s="48"/>
    </row>
    <row r="52" spans="1:10" ht="15">
      <c r="A52" s="21"/>
      <c r="B52" s="21"/>
      <c r="D52" s="21"/>
      <c r="E52" s="117"/>
      <c r="F52" s="132">
        <f>SUM(F48:F51)</f>
        <v>90736</v>
      </c>
      <c r="G52" s="72"/>
      <c r="H52" s="132">
        <f>SUM(H47:H51)</f>
        <v>126252</v>
      </c>
      <c r="I52" s="118"/>
      <c r="J52" s="48"/>
    </row>
    <row r="53" spans="1:12" ht="15">
      <c r="A53" s="21" t="s">
        <v>52</v>
      </c>
      <c r="B53" s="21"/>
      <c r="D53" s="21"/>
      <c r="E53" s="47"/>
      <c r="F53" s="134">
        <f>+F45+F52</f>
        <v>292339</v>
      </c>
      <c r="G53" s="131"/>
      <c r="H53" s="134">
        <f>+H45+H52</f>
        <v>355183</v>
      </c>
      <c r="L53" s="48"/>
    </row>
    <row r="54" spans="1:8" ht="15.75" thickBot="1">
      <c r="A54" s="21" t="s">
        <v>54</v>
      </c>
      <c r="B54" s="21"/>
      <c r="D54" s="21"/>
      <c r="E54" s="47"/>
      <c r="F54" s="137">
        <f>+F53+F40</f>
        <v>570189</v>
      </c>
      <c r="G54" s="131"/>
      <c r="H54" s="137">
        <f>+H53+H40</f>
        <v>625125</v>
      </c>
    </row>
    <row r="55" spans="1:8" ht="15">
      <c r="A55" s="21"/>
      <c r="B55" s="21"/>
      <c r="D55" s="21"/>
      <c r="E55" s="47"/>
      <c r="F55" s="131"/>
      <c r="G55" s="131"/>
      <c r="H55" s="131"/>
    </row>
    <row r="56" spans="1:8" ht="15.75" thickBot="1">
      <c r="A56" s="21" t="s">
        <v>41</v>
      </c>
      <c r="B56" s="21"/>
      <c r="D56" s="21"/>
      <c r="E56" s="21"/>
      <c r="F56" s="138">
        <v>1.487759286895952</v>
      </c>
      <c r="G56" s="131"/>
      <c r="H56" s="138">
        <v>1.4448342236311407</v>
      </c>
    </row>
    <row r="57" spans="1:8" ht="17.25" customHeight="1" thickTop="1">
      <c r="A57" s="21"/>
      <c r="B57" s="21"/>
      <c r="D57" s="21"/>
      <c r="E57" s="23"/>
      <c r="F57" s="131">
        <f>F29-F54</f>
        <v>0</v>
      </c>
      <c r="G57" s="131"/>
      <c r="H57" s="131">
        <f>H29-H54</f>
        <v>0</v>
      </c>
    </row>
    <row r="58" spans="1:8" ht="15">
      <c r="A58" s="21"/>
      <c r="B58" s="21"/>
      <c r="D58" s="21"/>
      <c r="E58" s="23"/>
      <c r="F58" s="139"/>
      <c r="G58" s="131"/>
      <c r="H58" s="139"/>
    </row>
    <row r="59" spans="1:8" ht="15">
      <c r="A59" s="21"/>
      <c r="B59" s="21"/>
      <c r="D59" s="21"/>
      <c r="E59" s="21"/>
      <c r="F59" s="45"/>
      <c r="G59" s="25"/>
      <c r="H59" s="45"/>
    </row>
    <row r="60" spans="6:8" ht="15">
      <c r="F60" s="46"/>
      <c r="H60" s="47"/>
    </row>
    <row r="61" spans="1:10" ht="48.75" customHeight="1">
      <c r="A61" s="146" t="s">
        <v>104</v>
      </c>
      <c r="B61" s="146"/>
      <c r="C61" s="146"/>
      <c r="D61" s="146"/>
      <c r="E61" s="146"/>
      <c r="F61" s="146"/>
      <c r="G61" s="146"/>
      <c r="H61" s="146"/>
      <c r="I61" s="146"/>
      <c r="J61" s="114"/>
    </row>
    <row r="62" spans="6:8" ht="15">
      <c r="F62" s="46"/>
      <c r="H62" s="47"/>
    </row>
    <row r="63" spans="6:8" ht="15">
      <c r="F63" s="46"/>
      <c r="H63" s="48"/>
    </row>
    <row r="64" spans="6:8" ht="15">
      <c r="F64" s="48">
        <f>+F54-F29</f>
        <v>0</v>
      </c>
      <c r="H64" s="48">
        <f>+H54-H29</f>
        <v>0</v>
      </c>
    </row>
    <row r="65" spans="1:8" ht="15.75" thickBot="1">
      <c r="A65" s="21" t="s">
        <v>22</v>
      </c>
      <c r="B65" s="21"/>
      <c r="D65" s="21"/>
      <c r="E65" s="21"/>
      <c r="F65" s="111">
        <v>1.264227932558348</v>
      </c>
      <c r="G65" s="25"/>
      <c r="H65" s="111">
        <v>1.2051496032400328</v>
      </c>
    </row>
    <row r="66" ht="15.75" thickTop="1">
      <c r="H66" s="48"/>
    </row>
    <row r="67" ht="15">
      <c r="H67" s="48"/>
    </row>
    <row r="68" ht="15">
      <c r="H68" s="48"/>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row r="566" ht="15">
      <c r="H566" s="49"/>
    </row>
    <row r="567" ht="15">
      <c r="H567" s="49"/>
    </row>
    <row r="568" ht="15">
      <c r="H568" s="49"/>
    </row>
  </sheetData>
  <sheetProtection/>
  <mergeCells count="1">
    <mergeCell ref="A61:I61"/>
  </mergeCells>
  <printOptions/>
  <pageMargins left="0.7874015748031497" right="0.7874015748031497" top="0.7874015748031497" bottom="0.1968503937007874" header="0.2362204724409449" footer="0.15748031496062992"/>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zoomScaleSheetLayoutView="100" zoomScalePageLayoutView="0" workbookViewId="0" topLeftCell="A7">
      <selection activeCell="O35" sqref="O35"/>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3" bestFit="1" customWidth="1"/>
    <col min="6" max="6" width="1.1484375" style="53" customWidth="1"/>
    <col min="7" max="7" width="13.140625" style="53" customWidth="1"/>
    <col min="8" max="8" width="1.421875" style="53" customWidth="1"/>
    <col min="9" max="9" width="13.140625" style="53" customWidth="1"/>
    <col min="10" max="10" width="1.28515625" style="53" customWidth="1"/>
    <col min="11" max="11" width="12.7109375" style="53" customWidth="1"/>
    <col min="12" max="12" width="1.28515625" style="53" customWidth="1"/>
    <col min="13" max="13" width="17.00390625" style="53" bestFit="1" customWidth="1"/>
    <col min="14" max="14" width="0.85546875" style="53" customWidth="1"/>
    <col min="15" max="15" width="11.421875" style="53" bestFit="1" customWidth="1"/>
    <col min="16" max="16" width="1.28515625" style="53" customWidth="1"/>
    <col min="17" max="17" width="11.00390625" style="51" customWidth="1"/>
    <col min="18" max="18" width="1.1484375" style="53" customWidth="1"/>
    <col min="19" max="19" width="10.28125" style="53" customWidth="1"/>
    <col min="20" max="16384" width="8.00390625" style="53" customWidth="1"/>
  </cols>
  <sheetData>
    <row r="1" spans="1:15" ht="15">
      <c r="A1" s="50"/>
      <c r="B1" s="51"/>
      <c r="C1" s="51"/>
      <c r="D1" s="51"/>
      <c r="E1" s="52"/>
      <c r="F1" s="51"/>
      <c r="G1" s="51"/>
      <c r="H1" s="51"/>
      <c r="I1" s="51"/>
      <c r="J1" s="51"/>
      <c r="K1" s="50"/>
      <c r="L1" s="50"/>
      <c r="M1" s="50"/>
      <c r="O1" s="50"/>
    </row>
    <row r="2" spans="2:15" ht="15">
      <c r="B2" s="51"/>
      <c r="C2" s="51"/>
      <c r="D2" s="51"/>
      <c r="E2" s="52"/>
      <c r="F2" s="51"/>
      <c r="G2" s="51"/>
      <c r="H2" s="51"/>
      <c r="I2" s="51"/>
      <c r="J2" s="51"/>
      <c r="K2" s="50"/>
      <c r="L2" s="50"/>
      <c r="M2" s="50"/>
      <c r="O2" s="50"/>
    </row>
    <row r="3" spans="1:15" ht="18.75">
      <c r="A3" s="5" t="s">
        <v>131</v>
      </c>
      <c r="B3" s="51"/>
      <c r="C3" s="51"/>
      <c r="D3" s="51"/>
      <c r="E3" s="52"/>
      <c r="F3" s="51"/>
      <c r="G3" s="51"/>
      <c r="H3" s="51"/>
      <c r="I3" s="51"/>
      <c r="J3" s="51"/>
      <c r="K3" s="50"/>
      <c r="L3" s="50"/>
      <c r="M3" s="50"/>
      <c r="O3" s="50"/>
    </row>
    <row r="4" spans="1:15" ht="18.75">
      <c r="A4" s="5" t="s">
        <v>132</v>
      </c>
      <c r="B4" s="51"/>
      <c r="C4" s="51"/>
      <c r="D4" s="51"/>
      <c r="E4" s="52"/>
      <c r="F4" s="51"/>
      <c r="G4" s="51"/>
      <c r="H4" s="51"/>
      <c r="I4" s="51"/>
      <c r="J4" s="51"/>
      <c r="K4" s="50"/>
      <c r="L4" s="50"/>
      <c r="M4" s="50"/>
      <c r="O4" s="50"/>
    </row>
    <row r="5" spans="1:19" ht="6" customHeight="1" thickBot="1">
      <c r="A5" s="54"/>
      <c r="B5" s="55"/>
      <c r="C5" s="55"/>
      <c r="D5" s="55"/>
      <c r="E5" s="56"/>
      <c r="F5" s="55"/>
      <c r="G5" s="55"/>
      <c r="H5" s="55"/>
      <c r="I5" s="55"/>
      <c r="J5" s="55"/>
      <c r="K5" s="54"/>
      <c r="L5" s="54"/>
      <c r="M5" s="54"/>
      <c r="N5" s="57"/>
      <c r="O5" s="54"/>
      <c r="P5" s="57"/>
      <c r="Q5" s="55"/>
      <c r="R5" s="57"/>
      <c r="S5" s="57"/>
    </row>
    <row r="6" spans="1:15" ht="30.75" customHeight="1">
      <c r="A6" s="50" t="s">
        <v>38</v>
      </c>
      <c r="B6" s="51"/>
      <c r="C6" s="51"/>
      <c r="D6" s="51"/>
      <c r="E6" s="52"/>
      <c r="F6" s="51"/>
      <c r="G6" s="51"/>
      <c r="H6" s="51"/>
      <c r="I6" s="51"/>
      <c r="J6" s="51"/>
      <c r="K6" s="50"/>
      <c r="L6" s="50"/>
      <c r="M6" s="50"/>
      <c r="O6" s="50"/>
    </row>
    <row r="7" spans="1:15" ht="15.75">
      <c r="A7" s="1" t="str">
        <f>pl!A9</f>
        <v>FOR THE YEAR ENDED 30 JUNE 2011</v>
      </c>
      <c r="B7" s="58"/>
      <c r="C7" s="58"/>
      <c r="D7" s="58"/>
      <c r="E7" s="59"/>
      <c r="F7" s="58"/>
      <c r="G7" s="58"/>
      <c r="H7" s="58"/>
      <c r="I7" s="58"/>
      <c r="J7" s="58"/>
      <c r="K7" s="60"/>
      <c r="L7" s="60"/>
      <c r="M7" s="60"/>
      <c r="N7" s="61"/>
      <c r="O7" s="60"/>
    </row>
    <row r="8" spans="1:15" ht="15.75">
      <c r="A8" s="1"/>
      <c r="B8" s="58"/>
      <c r="C8" s="58"/>
      <c r="D8" s="58"/>
      <c r="E8" s="59"/>
      <c r="F8" s="58"/>
      <c r="G8" s="58"/>
      <c r="H8" s="58"/>
      <c r="I8" s="58"/>
      <c r="J8" s="58"/>
      <c r="K8" s="60"/>
      <c r="L8" s="60"/>
      <c r="M8" s="60"/>
      <c r="N8" s="61"/>
      <c r="O8" s="60"/>
    </row>
    <row r="9" spans="1:15" ht="15.75">
      <c r="A9" s="1"/>
      <c r="B9" s="58"/>
      <c r="C9" s="58"/>
      <c r="D9" s="58"/>
      <c r="E9" s="59"/>
      <c r="F9" s="58"/>
      <c r="G9" s="58"/>
      <c r="H9" s="58"/>
      <c r="I9" s="58"/>
      <c r="J9" s="58"/>
      <c r="K9" s="60"/>
      <c r="L9" s="60"/>
      <c r="M9" s="60"/>
      <c r="N9" s="61"/>
      <c r="O9" s="60"/>
    </row>
    <row r="10" spans="1:15" ht="15">
      <c r="A10" s="58"/>
      <c r="B10" s="58"/>
      <c r="C10" s="58"/>
      <c r="D10" s="58"/>
      <c r="E10" s="59"/>
      <c r="F10" s="58"/>
      <c r="G10" s="60" t="s">
        <v>61</v>
      </c>
      <c r="H10" s="60"/>
      <c r="I10" s="60"/>
      <c r="J10" s="58"/>
      <c r="L10" s="60"/>
      <c r="M10" s="60"/>
      <c r="N10" s="61"/>
      <c r="O10" s="60"/>
    </row>
    <row r="11" spans="1:15" ht="15">
      <c r="A11" s="62"/>
      <c r="C11" s="51"/>
      <c r="D11" s="51"/>
      <c r="E11" s="52"/>
      <c r="F11" s="51"/>
      <c r="L11" s="64"/>
      <c r="M11" s="51"/>
      <c r="O11" s="51"/>
    </row>
    <row r="12" spans="1:15" ht="15">
      <c r="A12" s="51"/>
      <c r="B12" s="62"/>
      <c r="C12" s="51"/>
      <c r="D12" s="51"/>
      <c r="E12" s="148" t="s">
        <v>55</v>
      </c>
      <c r="F12" s="148"/>
      <c r="G12" s="148"/>
      <c r="H12" s="148"/>
      <c r="I12" s="148"/>
      <c r="J12" s="129"/>
      <c r="K12" s="148" t="s">
        <v>85</v>
      </c>
      <c r="L12" s="148"/>
      <c r="M12" s="148"/>
      <c r="O12" s="51"/>
    </row>
    <row r="13" spans="1:19" ht="13.5" customHeight="1">
      <c r="A13" s="51"/>
      <c r="B13" s="50"/>
      <c r="C13" s="51"/>
      <c r="D13" s="51"/>
      <c r="E13" s="66" t="s">
        <v>23</v>
      </c>
      <c r="F13" s="63"/>
      <c r="G13" s="66" t="s">
        <v>23</v>
      </c>
      <c r="H13" s="66"/>
      <c r="I13" s="66" t="s">
        <v>135</v>
      </c>
      <c r="J13" s="63"/>
      <c r="K13" s="66" t="s">
        <v>39</v>
      </c>
      <c r="L13" s="66"/>
      <c r="M13" s="63" t="s">
        <v>24</v>
      </c>
      <c r="N13" s="65"/>
      <c r="O13" s="63"/>
      <c r="Q13" s="64" t="s">
        <v>56</v>
      </c>
      <c r="S13" s="64" t="s">
        <v>27</v>
      </c>
    </row>
    <row r="14" spans="1:19" ht="15.75" customHeight="1">
      <c r="A14" s="51"/>
      <c r="B14" s="51"/>
      <c r="C14" s="51"/>
      <c r="D14" s="51"/>
      <c r="E14" s="66" t="s">
        <v>25</v>
      </c>
      <c r="F14" s="63"/>
      <c r="G14" s="66" t="s">
        <v>26</v>
      </c>
      <c r="H14" s="66"/>
      <c r="I14" s="66" t="s">
        <v>136</v>
      </c>
      <c r="J14" s="63"/>
      <c r="K14" s="66" t="s">
        <v>60</v>
      </c>
      <c r="L14" s="66"/>
      <c r="M14" s="63" t="s">
        <v>59</v>
      </c>
      <c r="N14" s="65"/>
      <c r="O14" s="63" t="s">
        <v>27</v>
      </c>
      <c r="Q14" s="64" t="s">
        <v>57</v>
      </c>
      <c r="S14" s="64" t="s">
        <v>58</v>
      </c>
    </row>
    <row r="15" spans="1:19" ht="15">
      <c r="A15" s="51"/>
      <c r="B15" s="51"/>
      <c r="C15" s="51"/>
      <c r="D15" s="51"/>
      <c r="E15" s="66" t="s">
        <v>4</v>
      </c>
      <c r="F15" s="66"/>
      <c r="G15" s="66" t="s">
        <v>4</v>
      </c>
      <c r="H15" s="66"/>
      <c r="I15" s="66" t="s">
        <v>4</v>
      </c>
      <c r="J15" s="66"/>
      <c r="K15" s="66" t="s">
        <v>4</v>
      </c>
      <c r="L15" s="66"/>
      <c r="M15" s="66" t="s">
        <v>4</v>
      </c>
      <c r="N15" s="61"/>
      <c r="O15" s="66" t="s">
        <v>4</v>
      </c>
      <c r="Q15" s="64" t="s">
        <v>4</v>
      </c>
      <c r="S15" s="64" t="s">
        <v>4</v>
      </c>
    </row>
    <row r="16" spans="1:19" ht="15">
      <c r="A16" s="51"/>
      <c r="B16" s="51"/>
      <c r="C16" s="51"/>
      <c r="D16" s="51"/>
      <c r="E16" s="67"/>
      <c r="F16" s="66"/>
      <c r="G16" s="67"/>
      <c r="H16" s="66"/>
      <c r="I16" s="67"/>
      <c r="J16" s="66"/>
      <c r="K16" s="67"/>
      <c r="L16" s="66"/>
      <c r="M16" s="67"/>
      <c r="N16" s="61"/>
      <c r="O16" s="67"/>
      <c r="Q16" s="120"/>
      <c r="S16" s="120"/>
    </row>
    <row r="17" spans="1:19" ht="15">
      <c r="A17" s="50"/>
      <c r="B17" s="51"/>
      <c r="C17" s="51"/>
      <c r="D17" s="51"/>
      <c r="E17" s="66"/>
      <c r="F17" s="66"/>
      <c r="G17" s="66"/>
      <c r="H17" s="66"/>
      <c r="I17" s="66"/>
      <c r="J17" s="66"/>
      <c r="K17" s="66"/>
      <c r="L17" s="66"/>
      <c r="M17" s="66"/>
      <c r="N17" s="61"/>
      <c r="O17" s="66"/>
      <c r="S17" s="51"/>
    </row>
    <row r="18" spans="1:20" ht="15.75">
      <c r="A18" s="51"/>
      <c r="B18" s="69"/>
      <c r="C18" s="58"/>
      <c r="D18" s="58"/>
      <c r="E18" s="70"/>
      <c r="F18" s="60"/>
      <c r="G18" s="70"/>
      <c r="H18" s="70"/>
      <c r="I18" s="70"/>
      <c r="J18" s="60"/>
      <c r="K18" s="70"/>
      <c r="L18" s="70"/>
      <c r="M18" s="70"/>
      <c r="N18" s="71"/>
      <c r="O18" s="70"/>
      <c r="P18" s="71"/>
      <c r="Q18" s="50"/>
      <c r="R18" s="71"/>
      <c r="S18" s="50"/>
      <c r="T18" s="71"/>
    </row>
    <row r="19" spans="1:20" ht="15.75">
      <c r="A19" s="69" t="s">
        <v>105</v>
      </c>
      <c r="B19" s="58"/>
      <c r="C19" s="58"/>
      <c r="E19" s="70">
        <v>93139</v>
      </c>
      <c r="F19" s="60"/>
      <c r="G19" s="70">
        <v>59891</v>
      </c>
      <c r="H19" s="70"/>
      <c r="I19" s="70">
        <v>0</v>
      </c>
      <c r="J19" s="60"/>
      <c r="K19" s="70">
        <v>-10324</v>
      </c>
      <c r="L19" s="70"/>
      <c r="M19" s="70">
        <v>126435</v>
      </c>
      <c r="N19" s="71"/>
      <c r="O19" s="70">
        <f>SUM(E19:M19)</f>
        <v>269141</v>
      </c>
      <c r="P19" s="71"/>
      <c r="Q19" s="113">
        <v>801</v>
      </c>
      <c r="R19" s="71"/>
      <c r="S19" s="121">
        <f>Q19+O19</f>
        <v>269942</v>
      </c>
      <c r="T19" s="71"/>
    </row>
    <row r="20" spans="1:20" ht="15.75">
      <c r="A20" s="69"/>
      <c r="B20" s="58"/>
      <c r="C20" s="58"/>
      <c r="E20" s="70"/>
      <c r="F20" s="60"/>
      <c r="G20" s="70"/>
      <c r="H20" s="70"/>
      <c r="I20" s="70"/>
      <c r="J20" s="60"/>
      <c r="K20" s="70"/>
      <c r="L20" s="70"/>
      <c r="M20" s="70"/>
      <c r="N20" s="71"/>
      <c r="O20" s="70"/>
      <c r="P20" s="71"/>
      <c r="Q20" s="50"/>
      <c r="R20" s="71"/>
      <c r="S20" s="50"/>
      <c r="T20" s="71"/>
    </row>
    <row r="21" spans="1:20" ht="15.75">
      <c r="A21" s="69" t="s">
        <v>89</v>
      </c>
      <c r="B21" s="58"/>
      <c r="C21" s="58"/>
      <c r="E21" s="70">
        <v>0</v>
      </c>
      <c r="F21" s="60"/>
      <c r="G21" s="70">
        <v>0</v>
      </c>
      <c r="H21" s="70"/>
      <c r="I21" s="70">
        <v>0</v>
      </c>
      <c r="J21" s="60"/>
      <c r="K21" s="70">
        <v>0</v>
      </c>
      <c r="L21" s="70"/>
      <c r="M21" s="70">
        <f>+pl!I44</f>
        <v>3896</v>
      </c>
      <c r="N21" s="71"/>
      <c r="O21" s="70">
        <f>SUM(E21:M21)</f>
        <v>3896</v>
      </c>
      <c r="P21" s="71"/>
      <c r="Q21" s="113">
        <f>+pl!I45</f>
        <v>103</v>
      </c>
      <c r="R21" s="71"/>
      <c r="S21" s="121">
        <f>Q21+O21</f>
        <v>3999</v>
      </c>
      <c r="T21" s="71"/>
    </row>
    <row r="22" spans="1:20" ht="15.75">
      <c r="A22" s="69"/>
      <c r="B22" s="58"/>
      <c r="C22" s="58"/>
      <c r="E22" s="70"/>
      <c r="F22" s="60"/>
      <c r="G22" s="70"/>
      <c r="H22" s="70"/>
      <c r="I22" s="70"/>
      <c r="J22" s="60"/>
      <c r="K22" s="70"/>
      <c r="L22" s="70"/>
      <c r="M22" s="70"/>
      <c r="N22" s="71"/>
      <c r="O22" s="70"/>
      <c r="P22" s="71"/>
      <c r="Q22" s="113"/>
      <c r="R22" s="71"/>
      <c r="S22" s="121"/>
      <c r="T22" s="71"/>
    </row>
    <row r="23" spans="1:20" ht="15.75" hidden="1">
      <c r="A23" s="69" t="s">
        <v>110</v>
      </c>
      <c r="B23" s="58"/>
      <c r="C23" s="58"/>
      <c r="E23" s="70">
        <v>0</v>
      </c>
      <c r="F23" s="60"/>
      <c r="G23" s="70">
        <v>0</v>
      </c>
      <c r="H23" s="70"/>
      <c r="I23" s="70">
        <v>0</v>
      </c>
      <c r="J23" s="60"/>
      <c r="K23" s="70">
        <v>0</v>
      </c>
      <c r="L23" s="70"/>
      <c r="M23" s="70">
        <v>0</v>
      </c>
      <c r="N23" s="71"/>
      <c r="O23" s="70">
        <f>SUM(E23:M23)</f>
        <v>0</v>
      </c>
      <c r="P23" s="71"/>
      <c r="Q23" s="113"/>
      <c r="R23" s="71"/>
      <c r="S23" s="121">
        <f>Q23+O23</f>
        <v>0</v>
      </c>
      <c r="T23" s="71"/>
    </row>
    <row r="24" spans="1:20" ht="15.75" hidden="1">
      <c r="A24" s="69"/>
      <c r="B24" s="58"/>
      <c r="C24" s="58"/>
      <c r="E24" s="70"/>
      <c r="F24" s="60"/>
      <c r="G24" s="70"/>
      <c r="H24" s="70"/>
      <c r="I24" s="70"/>
      <c r="J24" s="60"/>
      <c r="K24" s="70"/>
      <c r="L24" s="70"/>
      <c r="M24" s="70"/>
      <c r="N24" s="71"/>
      <c r="O24" s="70"/>
      <c r="P24" s="71"/>
      <c r="Q24" s="113"/>
      <c r="R24" s="71"/>
      <c r="S24" s="121"/>
      <c r="T24" s="71"/>
    </row>
    <row r="25" spans="1:20" ht="15.75">
      <c r="A25" s="69" t="s">
        <v>139</v>
      </c>
      <c r="B25" s="58"/>
      <c r="C25" s="58"/>
      <c r="E25" s="70"/>
      <c r="F25" s="60"/>
      <c r="G25" s="70"/>
      <c r="H25" s="70"/>
      <c r="I25" s="70"/>
      <c r="J25" s="60"/>
      <c r="K25" s="70"/>
      <c r="L25" s="70"/>
      <c r="M25" s="70"/>
      <c r="N25" s="71"/>
      <c r="O25" s="70"/>
      <c r="P25" s="71"/>
      <c r="Q25" s="113"/>
      <c r="R25" s="71"/>
      <c r="S25" s="121"/>
      <c r="T25" s="71"/>
    </row>
    <row r="26" spans="1:20" ht="15.75">
      <c r="A26" s="142" t="s">
        <v>140</v>
      </c>
      <c r="B26" s="58"/>
      <c r="C26" s="58"/>
      <c r="E26" s="70"/>
      <c r="F26" s="60"/>
      <c r="G26" s="70"/>
      <c r="H26" s="70"/>
      <c r="I26" s="70"/>
      <c r="J26" s="60"/>
      <c r="K26" s="70"/>
      <c r="L26" s="70"/>
      <c r="M26" s="70"/>
      <c r="N26" s="71"/>
      <c r="O26" s="70"/>
      <c r="P26" s="71"/>
      <c r="Q26" s="113"/>
      <c r="R26" s="71"/>
      <c r="S26" s="121"/>
      <c r="T26" s="71"/>
    </row>
    <row r="27" spans="1:19" s="71" customFormat="1" ht="15.75">
      <c r="A27" s="142"/>
      <c r="B27" s="60" t="s">
        <v>141</v>
      </c>
      <c r="C27" s="60"/>
      <c r="E27" s="70">
        <v>0</v>
      </c>
      <c r="F27" s="60"/>
      <c r="G27" s="70">
        <v>0</v>
      </c>
      <c r="H27" s="70"/>
      <c r="I27" s="70">
        <v>4343</v>
      </c>
      <c r="J27" s="60"/>
      <c r="K27" s="70">
        <v>0</v>
      </c>
      <c r="L27" s="70"/>
      <c r="M27" s="70">
        <v>0</v>
      </c>
      <c r="O27" s="70">
        <f>SUM(E27:M27)</f>
        <v>4343</v>
      </c>
      <c r="Q27" s="113">
        <v>0</v>
      </c>
      <c r="S27" s="121">
        <f>Q27+O27</f>
        <v>4343</v>
      </c>
    </row>
    <row r="28" spans="1:19" s="71" customFormat="1" ht="15.75">
      <c r="A28" s="142"/>
      <c r="B28" s="60"/>
      <c r="C28" s="60"/>
      <c r="E28" s="70"/>
      <c r="F28" s="60"/>
      <c r="G28" s="70"/>
      <c r="H28" s="70"/>
      <c r="I28" s="70"/>
      <c r="J28" s="60"/>
      <c r="K28" s="70"/>
      <c r="L28" s="70"/>
      <c r="M28" s="70"/>
      <c r="O28" s="70"/>
      <c r="Q28" s="113"/>
      <c r="S28" s="121"/>
    </row>
    <row r="29" spans="1:19" s="71" customFormat="1" ht="15.75">
      <c r="A29" s="69" t="s">
        <v>142</v>
      </c>
      <c r="B29" s="60"/>
      <c r="C29" s="60"/>
      <c r="E29" s="70">
        <v>0</v>
      </c>
      <c r="F29" s="60"/>
      <c r="G29" s="70">
        <v>0</v>
      </c>
      <c r="H29" s="70"/>
      <c r="I29" s="70">
        <v>0</v>
      </c>
      <c r="J29" s="60"/>
      <c r="K29" s="70">
        <v>0</v>
      </c>
      <c r="L29" s="70"/>
      <c r="M29" s="70">
        <v>-436</v>
      </c>
      <c r="O29" s="70">
        <f>SUM(E29:M29)</f>
        <v>-436</v>
      </c>
      <c r="Q29" s="113">
        <v>0</v>
      </c>
      <c r="S29" s="121">
        <f>Q29+O29</f>
        <v>-436</v>
      </c>
    </row>
    <row r="30" spans="1:19" s="71" customFormat="1" ht="15.75">
      <c r="A30" s="69"/>
      <c r="B30" s="60"/>
      <c r="C30" s="60"/>
      <c r="E30" s="70"/>
      <c r="F30" s="60"/>
      <c r="G30" s="70"/>
      <c r="H30" s="70"/>
      <c r="I30" s="70"/>
      <c r="J30" s="60"/>
      <c r="K30" s="70"/>
      <c r="L30" s="70"/>
      <c r="M30" s="70"/>
      <c r="O30" s="70"/>
      <c r="Q30" s="113"/>
      <c r="S30" s="121"/>
    </row>
    <row r="31" spans="1:19" s="71" customFormat="1" ht="15.75">
      <c r="A31" s="69" t="s">
        <v>143</v>
      </c>
      <c r="B31" s="60"/>
      <c r="C31" s="60"/>
      <c r="E31" s="70">
        <v>0</v>
      </c>
      <c r="F31" s="60"/>
      <c r="G31" s="70">
        <v>0</v>
      </c>
      <c r="H31" s="70"/>
      <c r="I31" s="70">
        <v>2</v>
      </c>
      <c r="J31" s="60"/>
      <c r="K31" s="70">
        <v>0</v>
      </c>
      <c r="L31" s="70"/>
      <c r="M31" s="70">
        <v>0</v>
      </c>
      <c r="O31" s="70">
        <f>SUM(E31:M31)</f>
        <v>2</v>
      </c>
      <c r="Q31" s="113">
        <v>0</v>
      </c>
      <c r="S31" s="121">
        <f>Q31+O31</f>
        <v>2</v>
      </c>
    </row>
    <row r="32" spans="1:20" ht="15.75">
      <c r="A32" s="73"/>
      <c r="B32" s="58"/>
      <c r="C32" s="58"/>
      <c r="E32" s="70"/>
      <c r="F32" s="63"/>
      <c r="G32" s="74"/>
      <c r="H32" s="74"/>
      <c r="I32" s="74"/>
      <c r="J32" s="63"/>
      <c r="K32" s="74"/>
      <c r="L32" s="74"/>
      <c r="M32" s="74"/>
      <c r="N32" s="71"/>
      <c r="O32" s="70"/>
      <c r="P32" s="71"/>
      <c r="Q32" s="127"/>
      <c r="R32" s="71"/>
      <c r="S32" s="50"/>
      <c r="T32" s="71"/>
    </row>
    <row r="33" spans="1:20" ht="22.5" customHeight="1" thickBot="1">
      <c r="A33" s="69" t="s">
        <v>115</v>
      </c>
      <c r="B33" s="58"/>
      <c r="C33" s="58"/>
      <c r="E33" s="75">
        <f>SUM(E18:E32)</f>
        <v>93139</v>
      </c>
      <c r="F33" s="75"/>
      <c r="G33" s="75">
        <f>SUM(G18:G32)</f>
        <v>59891</v>
      </c>
      <c r="H33" s="75">
        <f>SUM(H18:H32)</f>
        <v>0</v>
      </c>
      <c r="I33" s="75">
        <f>SUM(I18:I32)</f>
        <v>4345</v>
      </c>
      <c r="J33" s="75"/>
      <c r="K33" s="75">
        <f>SUM(K18:K32)</f>
        <v>-10324</v>
      </c>
      <c r="L33" s="70"/>
      <c r="M33" s="75">
        <f>SUM(M18:M32)</f>
        <v>129895</v>
      </c>
      <c r="N33" s="71"/>
      <c r="O33" s="75">
        <f>SUM(O18:O32)</f>
        <v>276946</v>
      </c>
      <c r="P33" s="71"/>
      <c r="Q33" s="75">
        <f>SUM(Q18:Q32)</f>
        <v>904</v>
      </c>
      <c r="R33" s="71"/>
      <c r="S33" s="75">
        <f>SUM(S18:S32)</f>
        <v>277850</v>
      </c>
      <c r="T33" s="71"/>
    </row>
    <row r="34" spans="1:20" ht="22.5" customHeight="1" thickTop="1">
      <c r="A34" s="69"/>
      <c r="B34" s="58"/>
      <c r="C34" s="58"/>
      <c r="E34" s="70">
        <f>'bs'!F33-e!E33</f>
        <v>0</v>
      </c>
      <c r="F34" s="63"/>
      <c r="G34" s="70">
        <f>'bs'!F34-e!G33</f>
        <v>0</v>
      </c>
      <c r="H34" s="70"/>
      <c r="I34" s="70">
        <f>'bs'!F37-e!I33</f>
        <v>0</v>
      </c>
      <c r="J34" s="63"/>
      <c r="K34" s="70">
        <f>'bs'!F35-e!K33</f>
        <v>0</v>
      </c>
      <c r="L34" s="70"/>
      <c r="M34" s="70">
        <f>M33-'bs'!F36</f>
        <v>0</v>
      </c>
      <c r="N34" s="71"/>
      <c r="O34" s="70"/>
      <c r="P34" s="71"/>
      <c r="Q34" s="121">
        <f>Q33-'bs'!F39</f>
        <v>0</v>
      </c>
      <c r="R34" s="71"/>
      <c r="S34" s="121">
        <f>S33-'bs'!F40</f>
        <v>0</v>
      </c>
      <c r="T34" s="71"/>
    </row>
    <row r="35" spans="1:19" ht="15">
      <c r="A35" s="50"/>
      <c r="B35" s="51"/>
      <c r="C35" s="58"/>
      <c r="E35" s="59"/>
      <c r="F35" s="58"/>
      <c r="G35" s="76"/>
      <c r="H35" s="76"/>
      <c r="I35" s="76"/>
      <c r="J35" s="58"/>
      <c r="K35" s="76"/>
      <c r="L35" s="76"/>
      <c r="M35" s="76"/>
      <c r="O35" s="76"/>
      <c r="S35" s="51"/>
    </row>
    <row r="36" spans="1:19" ht="15.75">
      <c r="A36" s="112"/>
      <c r="B36" s="68"/>
      <c r="C36" s="58"/>
      <c r="E36" s="59"/>
      <c r="F36" s="58"/>
      <c r="G36" s="76"/>
      <c r="H36" s="76"/>
      <c r="I36" s="76"/>
      <c r="J36" s="58"/>
      <c r="K36" s="76"/>
      <c r="L36" s="76"/>
      <c r="M36" s="76"/>
      <c r="O36" s="76"/>
      <c r="S36" s="51"/>
    </row>
    <row r="37" spans="1:20" ht="15.75">
      <c r="A37" s="69" t="s">
        <v>91</v>
      </c>
      <c r="B37" s="58"/>
      <c r="C37" s="58"/>
      <c r="E37" s="70">
        <v>76591</v>
      </c>
      <c r="F37" s="60"/>
      <c r="G37" s="70">
        <v>54926</v>
      </c>
      <c r="H37" s="70"/>
      <c r="I37" s="70">
        <v>0</v>
      </c>
      <c r="J37" s="60"/>
      <c r="K37" s="70">
        <v>-12590</v>
      </c>
      <c r="L37" s="70"/>
      <c r="M37" s="70">
        <v>126255</v>
      </c>
      <c r="N37" s="71"/>
      <c r="O37" s="70">
        <f>SUM(E37:M37)</f>
        <v>245182</v>
      </c>
      <c r="P37" s="71"/>
      <c r="Q37" s="70">
        <v>3108</v>
      </c>
      <c r="R37" s="71"/>
      <c r="S37" s="121">
        <f>Q37+O37</f>
        <v>248290</v>
      </c>
      <c r="T37" s="71"/>
    </row>
    <row r="38" spans="1:20" ht="15.75">
      <c r="A38" s="69"/>
      <c r="B38" s="58"/>
      <c r="C38" s="58"/>
      <c r="E38" s="70"/>
      <c r="F38" s="60"/>
      <c r="G38" s="70"/>
      <c r="H38" s="70"/>
      <c r="I38" s="70"/>
      <c r="J38" s="60"/>
      <c r="K38" s="70"/>
      <c r="L38" s="70"/>
      <c r="M38" s="70"/>
      <c r="N38" s="71"/>
      <c r="O38" s="70"/>
      <c r="P38" s="71"/>
      <c r="Q38" s="70"/>
      <c r="R38" s="71"/>
      <c r="S38" s="121"/>
      <c r="T38" s="71"/>
    </row>
    <row r="39" spans="1:20" ht="15.75">
      <c r="A39" s="69" t="s">
        <v>89</v>
      </c>
      <c r="B39" s="58"/>
      <c r="C39" s="58"/>
      <c r="E39" s="70">
        <v>0</v>
      </c>
      <c r="F39" s="60"/>
      <c r="G39" s="70">
        <v>0</v>
      </c>
      <c r="H39" s="70"/>
      <c r="I39" s="70">
        <v>0</v>
      </c>
      <c r="J39" s="60"/>
      <c r="K39" s="70">
        <v>0</v>
      </c>
      <c r="L39" s="70"/>
      <c r="M39" s="70">
        <v>2446</v>
      </c>
      <c r="N39" s="71"/>
      <c r="O39" s="70">
        <f>SUM(E39:M39)</f>
        <v>2446</v>
      </c>
      <c r="P39" s="71"/>
      <c r="Q39" s="70">
        <v>79</v>
      </c>
      <c r="R39" s="71"/>
      <c r="S39" s="121">
        <f>Q39+O39</f>
        <v>2525</v>
      </c>
      <c r="T39" s="71"/>
    </row>
    <row r="40" spans="1:20" ht="15.75">
      <c r="A40" s="69"/>
      <c r="B40" s="58"/>
      <c r="C40" s="58"/>
      <c r="E40" s="70"/>
      <c r="F40" s="60"/>
      <c r="G40" s="70"/>
      <c r="H40" s="70"/>
      <c r="I40" s="70"/>
      <c r="J40" s="60"/>
      <c r="K40" s="70"/>
      <c r="L40" s="70"/>
      <c r="M40" s="70"/>
      <c r="N40" s="71"/>
      <c r="O40" s="70"/>
      <c r="P40" s="71"/>
      <c r="Q40" s="70"/>
      <c r="R40" s="71"/>
      <c r="S40" s="121"/>
      <c r="T40" s="71"/>
    </row>
    <row r="41" spans="1:20" ht="15.75">
      <c r="A41" s="69" t="s">
        <v>110</v>
      </c>
      <c r="B41" s="58"/>
      <c r="C41" s="58"/>
      <c r="E41" s="70">
        <v>0</v>
      </c>
      <c r="F41" s="60"/>
      <c r="G41" s="70">
        <v>0</v>
      </c>
      <c r="H41" s="70"/>
      <c r="I41" s="70">
        <v>0</v>
      </c>
      <c r="J41" s="60"/>
      <c r="K41" s="70">
        <v>2266</v>
      </c>
      <c r="L41" s="70"/>
      <c r="M41" s="70">
        <v>-2266</v>
      </c>
      <c r="N41" s="71"/>
      <c r="O41" s="70">
        <f>SUM(E41:M41)</f>
        <v>0</v>
      </c>
      <c r="P41" s="71"/>
      <c r="Q41" s="70">
        <v>0</v>
      </c>
      <c r="R41" s="71"/>
      <c r="S41" s="121">
        <f>Q41+O41</f>
        <v>0</v>
      </c>
      <c r="T41" s="71"/>
    </row>
    <row r="42" spans="1:20" ht="15.75">
      <c r="A42" s="69"/>
      <c r="B42" s="58"/>
      <c r="C42" s="58"/>
      <c r="E42" s="70"/>
      <c r="F42" s="60"/>
      <c r="G42" s="70"/>
      <c r="H42" s="70"/>
      <c r="I42" s="70"/>
      <c r="J42" s="60"/>
      <c r="K42" s="70"/>
      <c r="L42" s="70"/>
      <c r="M42" s="70"/>
      <c r="N42" s="71"/>
      <c r="O42" s="70"/>
      <c r="P42" s="71"/>
      <c r="Q42" s="70"/>
      <c r="R42" s="71"/>
      <c r="S42" s="121"/>
      <c r="T42" s="71"/>
    </row>
    <row r="43" spans="1:20" ht="15.75">
      <c r="A43" s="69" t="s">
        <v>111</v>
      </c>
      <c r="B43" s="58"/>
      <c r="C43" s="58"/>
      <c r="E43" s="70">
        <v>16548</v>
      </c>
      <c r="F43" s="60"/>
      <c r="G43" s="70">
        <v>4965</v>
      </c>
      <c r="H43" s="70"/>
      <c r="I43" s="70">
        <v>0</v>
      </c>
      <c r="J43" s="60"/>
      <c r="K43" s="70">
        <v>0</v>
      </c>
      <c r="L43" s="70"/>
      <c r="M43" s="70">
        <v>0</v>
      </c>
      <c r="N43" s="71"/>
      <c r="O43" s="70">
        <f>SUM(E43:M43)</f>
        <v>21513</v>
      </c>
      <c r="P43" s="71"/>
      <c r="Q43" s="70">
        <v>0</v>
      </c>
      <c r="R43" s="71"/>
      <c r="S43" s="121">
        <f>Q43+O43</f>
        <v>21513</v>
      </c>
      <c r="T43" s="71"/>
    </row>
    <row r="44" spans="1:20" ht="15.75">
      <c r="A44" s="69"/>
      <c r="B44" s="58"/>
      <c r="C44" s="58"/>
      <c r="E44" s="70"/>
      <c r="F44" s="60"/>
      <c r="G44" s="70"/>
      <c r="H44" s="70"/>
      <c r="I44" s="70"/>
      <c r="J44" s="60"/>
      <c r="K44" s="70"/>
      <c r="L44" s="70"/>
      <c r="M44" s="70"/>
      <c r="N44" s="71"/>
      <c r="O44" s="70"/>
      <c r="P44" s="71"/>
      <c r="Q44" s="70"/>
      <c r="R44" s="71"/>
      <c r="S44" s="121"/>
      <c r="T44" s="71"/>
    </row>
    <row r="45" spans="1:20" ht="15.75">
      <c r="A45" s="69" t="s">
        <v>112</v>
      </c>
      <c r="B45" s="58"/>
      <c r="C45" s="58"/>
      <c r="E45" s="70">
        <v>0</v>
      </c>
      <c r="F45" s="60"/>
      <c r="G45" s="70">
        <v>0</v>
      </c>
      <c r="H45" s="70"/>
      <c r="I45" s="70">
        <v>0</v>
      </c>
      <c r="J45" s="60"/>
      <c r="K45" s="70">
        <v>0</v>
      </c>
      <c r="L45" s="70"/>
      <c r="M45" s="70">
        <v>0</v>
      </c>
      <c r="N45" s="71"/>
      <c r="O45" s="70">
        <f>SUM(E45:M45)</f>
        <v>0</v>
      </c>
      <c r="P45" s="71"/>
      <c r="Q45" s="113">
        <v>-2386</v>
      </c>
      <c r="R45" s="71"/>
      <c r="S45" s="121">
        <f>Q45+O45</f>
        <v>-2386</v>
      </c>
      <c r="T45" s="71"/>
    </row>
    <row r="46" spans="1:20" ht="15.75">
      <c r="A46" s="73"/>
      <c r="B46" s="58"/>
      <c r="C46" s="58"/>
      <c r="E46" s="70"/>
      <c r="F46" s="63"/>
      <c r="G46" s="74"/>
      <c r="H46" s="74"/>
      <c r="I46" s="74"/>
      <c r="J46" s="63"/>
      <c r="K46" s="74"/>
      <c r="L46" s="74"/>
      <c r="M46" s="74"/>
      <c r="N46" s="71"/>
      <c r="O46" s="70"/>
      <c r="P46" s="71"/>
      <c r="Q46" s="50"/>
      <c r="R46" s="71"/>
      <c r="S46" s="50"/>
      <c r="T46" s="71"/>
    </row>
    <row r="47" spans="1:20" ht="22.5" customHeight="1" thickBot="1">
      <c r="A47" s="69" t="s">
        <v>96</v>
      </c>
      <c r="B47" s="58"/>
      <c r="C47" s="58"/>
      <c r="E47" s="75">
        <f>SUM(E35:E46)</f>
        <v>93139</v>
      </c>
      <c r="F47" s="63"/>
      <c r="G47" s="75">
        <f>SUM(G35:G46)</f>
        <v>59891</v>
      </c>
      <c r="H47" s="70"/>
      <c r="I47" s="75">
        <f>SUM(I35:I46)</f>
        <v>0</v>
      </c>
      <c r="J47" s="63"/>
      <c r="K47" s="75">
        <f>SUM(K35:K46)</f>
        <v>-10324</v>
      </c>
      <c r="L47" s="70"/>
      <c r="M47" s="75">
        <f>SUM(M35:M46)</f>
        <v>126435</v>
      </c>
      <c r="N47" s="71"/>
      <c r="O47" s="75">
        <f>SUM(O35:O46)</f>
        <v>269141</v>
      </c>
      <c r="P47" s="71"/>
      <c r="Q47" s="75">
        <f>SUM(Q35:Q46)</f>
        <v>801</v>
      </c>
      <c r="R47" s="71"/>
      <c r="S47" s="75">
        <f>SUM(S35:S46)</f>
        <v>269942</v>
      </c>
      <c r="T47" s="71"/>
    </row>
    <row r="48" spans="1:19" ht="15.75" thickTop="1">
      <c r="A48" s="58"/>
      <c r="B48" s="58"/>
      <c r="C48" s="58"/>
      <c r="E48" s="59"/>
      <c r="F48" s="58"/>
      <c r="G48" s="59"/>
      <c r="H48" s="59"/>
      <c r="I48" s="59"/>
      <c r="J48" s="58"/>
      <c r="K48" s="59"/>
      <c r="L48" s="76"/>
      <c r="M48" s="59"/>
      <c r="O48" s="59"/>
      <c r="Q48" s="59"/>
      <c r="S48" s="59"/>
    </row>
    <row r="49" spans="1:15" ht="15.75">
      <c r="A49" s="77"/>
      <c r="B49" s="78"/>
      <c r="C49" s="78"/>
      <c r="E49" s="78"/>
      <c r="F49" s="78"/>
      <c r="G49" s="78"/>
      <c r="H49" s="78"/>
      <c r="I49" s="78"/>
      <c r="J49" s="78"/>
      <c r="K49" s="79"/>
      <c r="L49" s="79"/>
      <c r="M49" s="80"/>
      <c r="O49" s="76"/>
    </row>
    <row r="50" spans="1:13" ht="15">
      <c r="A50" s="78"/>
      <c r="B50" s="78"/>
      <c r="C50" s="78"/>
      <c r="E50" s="78"/>
      <c r="F50" s="78"/>
      <c r="G50" s="78"/>
      <c r="H50" s="78"/>
      <c r="I50" s="78"/>
      <c r="J50" s="78"/>
      <c r="K50" s="79"/>
      <c r="L50" s="79"/>
      <c r="M50" s="81"/>
    </row>
    <row r="51" spans="1:19" ht="35.25" customHeight="1">
      <c r="A51" s="147" t="s">
        <v>107</v>
      </c>
      <c r="B51" s="147"/>
      <c r="C51" s="147"/>
      <c r="D51" s="147"/>
      <c r="E51" s="147"/>
      <c r="F51" s="147"/>
      <c r="G51" s="147"/>
      <c r="H51" s="147"/>
      <c r="I51" s="147"/>
      <c r="J51" s="147"/>
      <c r="K51" s="147"/>
      <c r="L51" s="147"/>
      <c r="M51" s="147"/>
      <c r="N51" s="147"/>
      <c r="O51" s="147"/>
      <c r="P51" s="147"/>
      <c r="Q51" s="147"/>
      <c r="R51" s="147"/>
      <c r="S51" s="147"/>
    </row>
    <row r="52" spans="2:13" ht="15.75">
      <c r="B52" s="68"/>
      <c r="C52" s="82"/>
      <c r="D52" s="82"/>
      <c r="F52" s="83"/>
      <c r="G52" s="83"/>
      <c r="H52" s="83"/>
      <c r="I52" s="83"/>
      <c r="J52" s="83"/>
      <c r="K52" s="83"/>
      <c r="L52" s="83"/>
      <c r="M52" s="83"/>
    </row>
    <row r="53" spans="2:15" ht="15.75">
      <c r="B53" s="82"/>
      <c r="C53" s="82"/>
      <c r="D53" s="82"/>
      <c r="K53" s="84"/>
      <c r="L53" s="84"/>
      <c r="M53" s="84"/>
      <c r="O53" s="84"/>
    </row>
    <row r="54" spans="2:4" ht="15.75">
      <c r="B54" s="85"/>
      <c r="C54" s="82"/>
      <c r="D54" s="82"/>
    </row>
    <row r="55" spans="2:15" ht="15.75">
      <c r="B55" s="82"/>
      <c r="C55" s="82"/>
      <c r="E55" s="86"/>
      <c r="K55" s="87"/>
      <c r="L55" s="87"/>
      <c r="M55" s="87"/>
      <c r="O55" s="87"/>
    </row>
    <row r="56" spans="2:15" ht="15.75">
      <c r="B56" s="82"/>
      <c r="C56" s="82"/>
      <c r="K56" s="87"/>
      <c r="L56" s="87"/>
      <c r="M56" s="87"/>
      <c r="O56" s="87"/>
    </row>
    <row r="57" spans="2:3" ht="15.75">
      <c r="B57" s="82"/>
      <c r="C57" s="82"/>
    </row>
    <row r="58" spans="2:3" ht="15.75">
      <c r="B58" s="68"/>
      <c r="C58" s="82"/>
    </row>
    <row r="59" spans="1:15" ht="15.75">
      <c r="A59" s="82"/>
      <c r="B59" s="82"/>
      <c r="C59" s="82"/>
      <c r="K59" s="87"/>
      <c r="L59" s="87"/>
      <c r="M59" s="87"/>
      <c r="O59" s="87"/>
    </row>
    <row r="60" spans="2:15" ht="15.75">
      <c r="B60" s="82"/>
      <c r="C60" s="82"/>
      <c r="K60" s="87"/>
      <c r="L60" s="87"/>
      <c r="M60" s="87"/>
      <c r="O60" s="87"/>
    </row>
    <row r="61" spans="1:5" ht="15.75">
      <c r="A61" s="82"/>
      <c r="B61" s="82"/>
      <c r="C61" s="82"/>
      <c r="D61" s="82"/>
      <c r="E61" s="88"/>
    </row>
    <row r="62" spans="1:10" ht="15.75">
      <c r="A62" s="82"/>
      <c r="B62" s="82"/>
      <c r="C62" s="82"/>
      <c r="D62" s="82"/>
      <c r="E62" s="88"/>
      <c r="F62" s="82"/>
      <c r="G62" s="82"/>
      <c r="H62" s="82"/>
      <c r="I62" s="82"/>
      <c r="J62" s="82"/>
    </row>
    <row r="63" spans="1:10" ht="15.75">
      <c r="A63" s="82"/>
      <c r="B63" s="68"/>
      <c r="C63" s="82"/>
      <c r="D63" s="82"/>
      <c r="E63" s="88"/>
      <c r="F63" s="82"/>
      <c r="G63" s="82"/>
      <c r="H63" s="82"/>
      <c r="I63" s="82"/>
      <c r="J63" s="82"/>
    </row>
    <row r="64" spans="1:15" ht="15.75">
      <c r="A64" s="82"/>
      <c r="B64" s="82"/>
      <c r="C64" s="82"/>
      <c r="D64" s="82"/>
      <c r="E64" s="88"/>
      <c r="F64" s="82"/>
      <c r="G64" s="82"/>
      <c r="H64" s="82"/>
      <c r="I64" s="82"/>
      <c r="J64" s="82"/>
      <c r="K64" s="89"/>
      <c r="L64" s="89"/>
      <c r="M64" s="89"/>
      <c r="O64" s="89"/>
    </row>
    <row r="65" spans="1:15" ht="15.75">
      <c r="A65" s="82"/>
      <c r="B65" s="82"/>
      <c r="C65" s="82"/>
      <c r="D65" s="82"/>
      <c r="E65" s="88"/>
      <c r="F65" s="90"/>
      <c r="G65" s="90"/>
      <c r="H65" s="90"/>
      <c r="I65" s="90"/>
      <c r="J65" s="90"/>
      <c r="K65" s="90"/>
      <c r="L65" s="90"/>
      <c r="M65" s="90"/>
      <c r="O65" s="90"/>
    </row>
    <row r="66" spans="1:15" ht="15.75">
      <c r="A66" s="82"/>
      <c r="B66" s="82"/>
      <c r="C66" s="82"/>
      <c r="D66" s="82"/>
      <c r="E66" s="88"/>
      <c r="F66" s="91"/>
      <c r="G66" s="91"/>
      <c r="H66" s="91"/>
      <c r="I66" s="91"/>
      <c r="J66" s="91"/>
      <c r="K66" s="91"/>
      <c r="L66" s="91"/>
      <c r="M66" s="91"/>
      <c r="O66" s="91"/>
    </row>
    <row r="67" spans="1:5" ht="15.75">
      <c r="A67" s="82"/>
      <c r="B67" s="82"/>
      <c r="C67" s="82"/>
      <c r="D67" s="82"/>
      <c r="E67" s="88"/>
    </row>
    <row r="68" spans="1:5" ht="15.75">
      <c r="A68" s="82"/>
      <c r="B68" s="68"/>
      <c r="C68" s="82"/>
      <c r="D68" s="82"/>
      <c r="E68" s="88"/>
    </row>
    <row r="69" spans="1:15" ht="15.75">
      <c r="A69" s="82"/>
      <c r="B69" s="82"/>
      <c r="C69" s="82"/>
      <c r="D69" s="82"/>
      <c r="E69" s="88"/>
      <c r="F69" s="92"/>
      <c r="G69" s="92"/>
      <c r="H69" s="92"/>
      <c r="I69" s="92"/>
      <c r="J69" s="92"/>
      <c r="K69" s="92"/>
      <c r="L69" s="92"/>
      <c r="M69" s="92"/>
      <c r="O69" s="92"/>
    </row>
    <row r="70" spans="1:15" ht="15.75">
      <c r="A70" s="82"/>
      <c r="B70" s="82"/>
      <c r="C70" s="82"/>
      <c r="D70" s="82"/>
      <c r="E70" s="88"/>
      <c r="F70" s="93"/>
      <c r="G70" s="93"/>
      <c r="H70" s="93"/>
      <c r="I70" s="93"/>
      <c r="J70" s="93"/>
      <c r="K70" s="93"/>
      <c r="L70" s="93"/>
      <c r="M70" s="93"/>
      <c r="O70" s="93"/>
    </row>
    <row r="71" spans="1:15" ht="15.75">
      <c r="A71" s="82"/>
      <c r="B71" s="82"/>
      <c r="C71" s="82"/>
      <c r="D71" s="82"/>
      <c r="E71" s="88"/>
      <c r="F71" s="93"/>
      <c r="G71" s="93"/>
      <c r="H71" s="93"/>
      <c r="I71" s="93"/>
      <c r="J71" s="93"/>
      <c r="K71" s="93"/>
      <c r="L71" s="93"/>
      <c r="M71" s="93"/>
      <c r="O71" s="93"/>
    </row>
    <row r="72" spans="1:15" ht="15.75">
      <c r="A72" s="82"/>
      <c r="B72" s="82"/>
      <c r="C72" s="82"/>
      <c r="D72" s="82"/>
      <c r="E72" s="88"/>
      <c r="F72" s="94"/>
      <c r="G72" s="94"/>
      <c r="H72" s="94"/>
      <c r="I72" s="94"/>
      <c r="J72" s="94"/>
      <c r="K72" s="90"/>
      <c r="L72" s="90"/>
      <c r="M72" s="90"/>
      <c r="O72" s="90"/>
    </row>
    <row r="73" spans="1:15" ht="15.75">
      <c r="A73" s="82"/>
      <c r="B73" s="82"/>
      <c r="C73" s="82"/>
      <c r="D73" s="82"/>
      <c r="E73" s="88"/>
      <c r="F73" s="94"/>
      <c r="G73" s="94"/>
      <c r="H73" s="94"/>
      <c r="I73" s="94"/>
      <c r="J73" s="94"/>
      <c r="K73" s="90"/>
      <c r="L73" s="90"/>
      <c r="M73" s="90"/>
      <c r="O73" s="90"/>
    </row>
    <row r="74" spans="1:15" ht="15.75">
      <c r="A74" s="82"/>
      <c r="B74" s="82"/>
      <c r="C74" s="82"/>
      <c r="D74" s="82"/>
      <c r="E74" s="88"/>
      <c r="F74" s="95"/>
      <c r="G74" s="95"/>
      <c r="H74" s="95"/>
      <c r="I74" s="95"/>
      <c r="J74" s="95"/>
      <c r="K74" s="95"/>
      <c r="L74" s="95"/>
      <c r="M74" s="95"/>
      <c r="O74" s="95"/>
    </row>
    <row r="75" spans="1:5" ht="15.75">
      <c r="A75" s="82"/>
      <c r="B75" s="82"/>
      <c r="C75" s="82"/>
      <c r="D75" s="82"/>
      <c r="E75" s="88"/>
    </row>
    <row r="76" spans="1:5" ht="15.75">
      <c r="A76" s="82"/>
      <c r="B76" s="82"/>
      <c r="C76" s="82"/>
      <c r="D76" s="82"/>
      <c r="E76" s="88"/>
    </row>
    <row r="77" spans="1:5" ht="15.75">
      <c r="A77" s="82"/>
      <c r="B77" s="82"/>
      <c r="C77" s="82"/>
      <c r="D77" s="82"/>
      <c r="E77" s="88"/>
    </row>
    <row r="78" spans="1:5" ht="15.75">
      <c r="A78" s="82"/>
      <c r="B78" s="82"/>
      <c r="C78" s="82"/>
      <c r="D78" s="82"/>
      <c r="E78" s="88"/>
    </row>
    <row r="79" spans="1:5" ht="15.75">
      <c r="A79" s="82"/>
      <c r="B79" s="82"/>
      <c r="C79" s="82"/>
      <c r="D79" s="82"/>
      <c r="E79" s="88"/>
    </row>
  </sheetData>
  <sheetProtection/>
  <mergeCells count="3">
    <mergeCell ref="A51:S51"/>
    <mergeCell ref="K12:M12"/>
    <mergeCell ref="E12:I12"/>
  </mergeCells>
  <printOptions/>
  <pageMargins left="0.7874015748031497" right="0.3937007874015748" top="0.7874015748031497" bottom="0.1968503937007874" header="0.2362204724409449" footer="0.15748031496062992"/>
  <pageSetup fitToHeight="1" fitToWidth="1" horizontalDpi="600" verticalDpi="600" orientation="portrait" scale="68" r:id="rId2"/>
  <drawing r:id="rId1"/>
</worksheet>
</file>

<file path=xl/worksheets/sheet4.xml><?xml version="1.0" encoding="utf-8"?>
<worksheet xmlns="http://schemas.openxmlformats.org/spreadsheetml/2006/main" xmlns:r="http://schemas.openxmlformats.org/officeDocument/2006/relationships">
  <dimension ref="A1:J101"/>
  <sheetViews>
    <sheetView zoomScaleSheetLayoutView="100" zoomScalePageLayoutView="0" workbookViewId="0" topLeftCell="A46">
      <selection activeCell="G70" sqref="G70"/>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3" customWidth="1"/>
    <col min="8" max="8" width="2.140625" style="53" customWidth="1"/>
    <col min="9" max="9" width="13.00390625" style="83"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 t="s">
        <v>131</v>
      </c>
      <c r="B3" s="51"/>
      <c r="C3" s="51"/>
      <c r="D3" s="51"/>
      <c r="E3" s="51"/>
      <c r="F3" s="51"/>
      <c r="G3" s="52"/>
      <c r="H3" s="50"/>
      <c r="I3" s="52"/>
    </row>
    <row r="4" spans="1:9" ht="18.75">
      <c r="A4" s="5" t="s">
        <v>132</v>
      </c>
      <c r="B4" s="51"/>
      <c r="C4" s="51"/>
      <c r="D4" s="51"/>
      <c r="E4" s="51"/>
      <c r="F4" s="51"/>
      <c r="G4" s="52"/>
      <c r="H4" s="50"/>
      <c r="I4" s="52"/>
    </row>
    <row r="5" spans="1:9" ht="9" customHeight="1" thickBot="1">
      <c r="A5" s="54"/>
      <c r="B5" s="55"/>
      <c r="C5" s="55"/>
      <c r="D5" s="55"/>
      <c r="E5" s="55"/>
      <c r="F5" s="55"/>
      <c r="G5" s="56"/>
      <c r="H5" s="54"/>
      <c r="I5" s="56"/>
    </row>
    <row r="6" spans="1:9" ht="15">
      <c r="A6" s="51"/>
      <c r="B6" s="51"/>
      <c r="C6" s="51"/>
      <c r="D6" s="51"/>
      <c r="E6" s="51"/>
      <c r="F6" s="51"/>
      <c r="G6" s="52"/>
      <c r="H6" s="50"/>
      <c r="I6" s="52"/>
    </row>
    <row r="7" spans="1:10" ht="15">
      <c r="A7" s="50" t="s">
        <v>28</v>
      </c>
      <c r="B7" s="58"/>
      <c r="C7" s="58"/>
      <c r="D7" s="58"/>
      <c r="E7" s="58"/>
      <c r="F7" s="58"/>
      <c r="G7" s="59"/>
      <c r="H7" s="60"/>
      <c r="I7" s="59"/>
      <c r="J7" s="61"/>
    </row>
    <row r="8" spans="1:10" ht="15.75">
      <c r="A8" s="1" t="str">
        <f>pl!A9</f>
        <v>FOR THE YEAR ENDED 30 JUNE 2011</v>
      </c>
      <c r="B8" s="58"/>
      <c r="C8" s="58"/>
      <c r="D8" s="58"/>
      <c r="E8" s="58"/>
      <c r="F8" s="58"/>
      <c r="G8" s="59"/>
      <c r="H8" s="60"/>
      <c r="I8" s="59"/>
      <c r="J8" s="61"/>
    </row>
    <row r="9" spans="1:10" ht="15.75">
      <c r="A9" s="1"/>
      <c r="B9" s="58"/>
      <c r="C9" s="58"/>
      <c r="D9" s="58"/>
      <c r="E9" s="58"/>
      <c r="F9" s="58"/>
      <c r="G9" s="59"/>
      <c r="H9" s="60"/>
      <c r="I9" s="59"/>
      <c r="J9" s="61"/>
    </row>
    <row r="10" spans="1:9" ht="15">
      <c r="A10" s="51"/>
      <c r="B10" s="50"/>
      <c r="C10" s="51"/>
      <c r="D10" s="51"/>
      <c r="E10" s="51"/>
      <c r="F10" s="51"/>
      <c r="G10" s="66" t="s">
        <v>116</v>
      </c>
      <c r="H10" s="63"/>
      <c r="I10" s="66" t="str">
        <f>+G10</f>
        <v>12 months</v>
      </c>
    </row>
    <row r="11" spans="1:9" ht="15">
      <c r="A11" s="51"/>
      <c r="B11" s="50"/>
      <c r="C11" s="51"/>
      <c r="D11" s="51"/>
      <c r="E11" s="51"/>
      <c r="F11" s="51"/>
      <c r="G11" s="66" t="s">
        <v>29</v>
      </c>
      <c r="H11" s="63"/>
      <c r="I11" s="66" t="s">
        <v>29</v>
      </c>
    </row>
    <row r="12" spans="1:9" ht="15">
      <c r="A12" s="51"/>
      <c r="B12" s="50"/>
      <c r="C12" s="51"/>
      <c r="D12" s="51"/>
      <c r="E12" s="51"/>
      <c r="F12" s="51"/>
      <c r="G12" s="18" t="str">
        <f>+pl!E14</f>
        <v>30.6.2011</v>
      </c>
      <c r="H12" s="63"/>
      <c r="I12" s="18" t="str">
        <f>+pl!G14</f>
        <v>30.6.2010</v>
      </c>
    </row>
    <row r="13" spans="1:9" ht="15">
      <c r="A13" s="51"/>
      <c r="B13" s="50"/>
      <c r="C13" s="51"/>
      <c r="D13" s="51"/>
      <c r="E13" s="51"/>
      <c r="F13" s="51"/>
      <c r="G13" s="67" t="s">
        <v>4</v>
      </c>
      <c r="H13" s="63"/>
      <c r="I13" s="67" t="s">
        <v>4</v>
      </c>
    </row>
    <row r="14" spans="1:9" ht="7.5" customHeight="1">
      <c r="A14" s="51"/>
      <c r="B14" s="50"/>
      <c r="C14" s="51"/>
      <c r="D14" s="51"/>
      <c r="E14" s="51"/>
      <c r="F14" s="51"/>
      <c r="G14" s="52"/>
      <c r="H14" s="58"/>
      <c r="I14" s="52"/>
    </row>
    <row r="15" spans="1:9" ht="15.75">
      <c r="A15" s="51"/>
      <c r="B15" s="85"/>
      <c r="C15" s="85"/>
      <c r="D15" s="85"/>
      <c r="E15" s="85"/>
      <c r="F15" s="85"/>
      <c r="G15" s="96"/>
      <c r="H15" s="58"/>
      <c r="I15" s="96"/>
    </row>
    <row r="16" spans="1:9" ht="15.75">
      <c r="A16" s="51"/>
      <c r="B16" s="85" t="s">
        <v>92</v>
      </c>
      <c r="C16" s="85"/>
      <c r="D16" s="85"/>
      <c r="E16" s="85"/>
      <c r="F16" s="85"/>
      <c r="G16" s="96">
        <f>+pl!I36</f>
        <v>4708</v>
      </c>
      <c r="H16" s="58"/>
      <c r="I16" s="96">
        <f>+pl!K36</f>
        <v>3203</v>
      </c>
    </row>
    <row r="17" spans="1:9" ht="15.75">
      <c r="A17" s="51"/>
      <c r="B17" s="85"/>
      <c r="C17" s="85"/>
      <c r="D17" s="85"/>
      <c r="E17" s="85"/>
      <c r="F17" s="85"/>
      <c r="G17" s="96"/>
      <c r="H17" s="58"/>
      <c r="I17" s="96"/>
    </row>
    <row r="18" spans="1:9" ht="15.75">
      <c r="A18" s="51"/>
      <c r="B18" s="85" t="s">
        <v>40</v>
      </c>
      <c r="C18" s="85"/>
      <c r="D18" s="85"/>
      <c r="E18" s="85"/>
      <c r="F18" s="85"/>
      <c r="G18" s="96"/>
      <c r="H18" s="58"/>
      <c r="I18" s="96"/>
    </row>
    <row r="19" spans="1:9" ht="15.75">
      <c r="A19" s="51"/>
      <c r="B19" s="85"/>
      <c r="C19" s="85" t="s">
        <v>144</v>
      </c>
      <c r="D19" s="85"/>
      <c r="E19" s="85"/>
      <c r="F19" s="85"/>
      <c r="G19" s="96">
        <v>389</v>
      </c>
      <c r="H19" s="58"/>
      <c r="I19" s="96">
        <v>387</v>
      </c>
    </row>
    <row r="20" spans="1:9" ht="15.75">
      <c r="A20" s="51"/>
      <c r="B20" s="85"/>
      <c r="C20" s="85" t="s">
        <v>30</v>
      </c>
      <c r="D20" s="85"/>
      <c r="E20" s="85"/>
      <c r="F20" s="85"/>
      <c r="G20" s="97">
        <v>45172</v>
      </c>
      <c r="H20" s="58"/>
      <c r="I20" s="97">
        <v>43607</v>
      </c>
    </row>
    <row r="21" spans="1:9" ht="15.75">
      <c r="A21" s="51"/>
      <c r="B21" s="85"/>
      <c r="C21" s="85" t="s">
        <v>34</v>
      </c>
      <c r="D21" s="85"/>
      <c r="E21" s="85"/>
      <c r="F21" s="85"/>
      <c r="G21" s="97">
        <v>-1653</v>
      </c>
      <c r="H21" s="58"/>
      <c r="I21" s="97">
        <v>-4585</v>
      </c>
    </row>
    <row r="22" spans="1:9" ht="15.75">
      <c r="A22" s="51"/>
      <c r="B22" s="85"/>
      <c r="C22" s="85" t="s">
        <v>93</v>
      </c>
      <c r="D22" s="85"/>
      <c r="E22" s="85"/>
      <c r="F22" s="85"/>
      <c r="G22" s="97">
        <v>0</v>
      </c>
      <c r="H22" s="58"/>
      <c r="I22" s="97">
        <v>-1561</v>
      </c>
    </row>
    <row r="23" spans="1:9" ht="15.75">
      <c r="A23" s="51"/>
      <c r="B23" s="85"/>
      <c r="C23" s="85" t="s">
        <v>121</v>
      </c>
      <c r="D23" s="85"/>
      <c r="E23" s="85"/>
      <c r="F23" s="85"/>
      <c r="G23" s="97">
        <v>0</v>
      </c>
      <c r="H23" s="58"/>
      <c r="I23" s="97">
        <v>-419</v>
      </c>
    </row>
    <row r="24" spans="1:9" ht="15.75">
      <c r="A24" s="51"/>
      <c r="B24" s="85"/>
      <c r="C24" s="85" t="s">
        <v>101</v>
      </c>
      <c r="D24" s="85"/>
      <c r="E24" s="85"/>
      <c r="F24" s="85"/>
      <c r="G24" s="97">
        <v>3200</v>
      </c>
      <c r="H24" s="58"/>
      <c r="I24" s="97">
        <v>73</v>
      </c>
    </row>
    <row r="25" spans="1:9" ht="15.75">
      <c r="A25" s="51"/>
      <c r="B25" s="85"/>
      <c r="C25" s="85" t="s">
        <v>120</v>
      </c>
      <c r="D25" s="85"/>
      <c r="E25" s="85"/>
      <c r="F25" s="85"/>
      <c r="G25" s="97">
        <v>0</v>
      </c>
      <c r="H25" s="58"/>
      <c r="I25" s="97">
        <v>50</v>
      </c>
    </row>
    <row r="26" spans="1:9" ht="15.75">
      <c r="A26" s="51"/>
      <c r="B26" s="85"/>
      <c r="C26" s="85" t="s">
        <v>122</v>
      </c>
      <c r="D26" s="85"/>
      <c r="E26" s="85"/>
      <c r="F26" s="85"/>
      <c r="G26" s="97">
        <v>0</v>
      </c>
      <c r="H26" s="58"/>
      <c r="I26" s="97">
        <v>-12</v>
      </c>
    </row>
    <row r="27" spans="1:9" ht="15.75">
      <c r="A27" s="51"/>
      <c r="B27" s="85"/>
      <c r="C27" s="85" t="s">
        <v>123</v>
      </c>
      <c r="D27" s="85"/>
      <c r="E27" s="85"/>
      <c r="F27" s="85"/>
      <c r="G27" s="98">
        <v>20461</v>
      </c>
      <c r="H27" s="58"/>
      <c r="I27" s="98">
        <v>21268</v>
      </c>
    </row>
    <row r="28" spans="1:9" ht="15.75">
      <c r="A28" s="51"/>
      <c r="B28" s="85" t="s">
        <v>31</v>
      </c>
      <c r="C28" s="85"/>
      <c r="D28" s="85"/>
      <c r="E28" s="85"/>
      <c r="F28" s="85"/>
      <c r="G28" s="96">
        <f>SUM(G15:G27)</f>
        <v>72277</v>
      </c>
      <c r="H28" s="58"/>
      <c r="I28" s="96">
        <f>SUM(I15:I27)</f>
        <v>62011</v>
      </c>
    </row>
    <row r="29" spans="1:9" ht="15.75">
      <c r="A29" s="51"/>
      <c r="B29" s="85" t="s">
        <v>32</v>
      </c>
      <c r="C29" s="85"/>
      <c r="D29" s="85"/>
      <c r="E29" s="85"/>
      <c r="F29" s="85"/>
      <c r="G29" s="96"/>
      <c r="H29" s="58"/>
      <c r="I29" s="96"/>
    </row>
    <row r="30" spans="1:9" ht="15.75">
      <c r="A30" s="51"/>
      <c r="B30" s="85"/>
      <c r="C30" s="85" t="s">
        <v>148</v>
      </c>
      <c r="D30" s="85"/>
      <c r="E30" s="85"/>
      <c r="F30" s="85"/>
      <c r="G30" s="96">
        <v>3262</v>
      </c>
      <c r="H30" s="58"/>
      <c r="I30" s="96">
        <v>2267</v>
      </c>
    </row>
    <row r="31" spans="1:9" ht="15.75">
      <c r="A31" s="51"/>
      <c r="B31" s="85"/>
      <c r="C31" s="85" t="s">
        <v>102</v>
      </c>
      <c r="D31" s="85"/>
      <c r="E31" s="85"/>
      <c r="F31" s="85"/>
      <c r="G31" s="96">
        <v>18290</v>
      </c>
      <c r="H31" s="58"/>
      <c r="I31" s="96">
        <v>759</v>
      </c>
    </row>
    <row r="32" spans="1:9" ht="15.75">
      <c r="A32" s="51"/>
      <c r="B32" s="85"/>
      <c r="C32" s="85" t="s">
        <v>145</v>
      </c>
      <c r="D32" s="85"/>
      <c r="E32" s="85"/>
      <c r="F32" s="85"/>
      <c r="G32" s="96">
        <v>-5126</v>
      </c>
      <c r="H32" s="58"/>
      <c r="I32" s="96">
        <v>0</v>
      </c>
    </row>
    <row r="33" spans="1:9" ht="15.75">
      <c r="A33" s="51"/>
      <c r="B33" s="85"/>
      <c r="C33" s="85" t="s">
        <v>103</v>
      </c>
      <c r="D33" s="85"/>
      <c r="E33" s="85"/>
      <c r="F33" s="85"/>
      <c r="G33" s="98">
        <v>-25673</v>
      </c>
      <c r="H33" s="58"/>
      <c r="I33" s="98">
        <v>-3136</v>
      </c>
    </row>
    <row r="34" spans="1:9" ht="15.75">
      <c r="A34" s="51"/>
      <c r="B34" s="85" t="s">
        <v>35</v>
      </c>
      <c r="C34" s="85"/>
      <c r="D34" s="85"/>
      <c r="E34" s="85"/>
      <c r="F34" s="85"/>
      <c r="G34" s="97">
        <f>SUM(G28:G33)</f>
        <v>63030</v>
      </c>
      <c r="H34" s="58"/>
      <c r="I34" s="97">
        <f>SUM(I28:I33)</f>
        <v>61901</v>
      </c>
    </row>
    <row r="35" spans="1:9" ht="15.75">
      <c r="A35" s="51"/>
      <c r="B35" s="85"/>
      <c r="C35" s="85" t="s">
        <v>33</v>
      </c>
      <c r="D35" s="85"/>
      <c r="E35" s="85"/>
      <c r="F35" s="85"/>
      <c r="G35" s="97">
        <v>-20461</v>
      </c>
      <c r="H35" s="58"/>
      <c r="I35" s="97">
        <f>-I27</f>
        <v>-21268</v>
      </c>
    </row>
    <row r="36" spans="1:9" ht="15.75">
      <c r="A36" s="51"/>
      <c r="B36" s="85"/>
      <c r="C36" s="85" t="s">
        <v>82</v>
      </c>
      <c r="D36" s="85"/>
      <c r="E36" s="85"/>
      <c r="F36" s="85"/>
      <c r="G36" s="97">
        <v>-1162</v>
      </c>
      <c r="H36" s="58"/>
      <c r="I36" s="97">
        <v>-7650</v>
      </c>
    </row>
    <row r="37" spans="1:9" ht="15.75">
      <c r="A37" s="51"/>
      <c r="B37" s="85" t="s">
        <v>63</v>
      </c>
      <c r="C37" s="85"/>
      <c r="D37" s="85"/>
      <c r="E37" s="85"/>
      <c r="F37" s="85"/>
      <c r="G37" s="99">
        <f>SUM(G34:G36)</f>
        <v>41407</v>
      </c>
      <c r="H37" s="58"/>
      <c r="I37" s="99">
        <f>SUM(I34:I36)</f>
        <v>32983</v>
      </c>
    </row>
    <row r="38" spans="1:9" ht="15.75">
      <c r="A38" s="51"/>
      <c r="B38" s="85"/>
      <c r="C38" s="85"/>
      <c r="D38" s="85"/>
      <c r="E38" s="85"/>
      <c r="F38" s="85"/>
      <c r="G38" s="96"/>
      <c r="H38" s="76"/>
      <c r="I38" s="96"/>
    </row>
    <row r="39" spans="1:9" ht="15.75">
      <c r="A39" s="51"/>
      <c r="B39" s="85" t="s">
        <v>67</v>
      </c>
      <c r="C39" s="85"/>
      <c r="D39" s="85"/>
      <c r="E39" s="85"/>
      <c r="F39" s="85"/>
      <c r="G39" s="96"/>
      <c r="H39" s="76"/>
      <c r="I39" s="96"/>
    </row>
    <row r="40" spans="1:9" ht="15.75">
      <c r="A40" s="51"/>
      <c r="B40" s="85"/>
      <c r="C40" s="85" t="s">
        <v>126</v>
      </c>
      <c r="G40" s="96">
        <v>0</v>
      </c>
      <c r="I40" s="96">
        <v>-297</v>
      </c>
    </row>
    <row r="41" spans="1:9" ht="15.75">
      <c r="A41" s="51"/>
      <c r="B41" s="85"/>
      <c r="C41" s="85" t="s">
        <v>87</v>
      </c>
      <c r="D41" s="85"/>
      <c r="E41" s="85"/>
      <c r="F41" s="108"/>
      <c r="G41" s="96">
        <v>-8238</v>
      </c>
      <c r="H41" s="76"/>
      <c r="I41" s="96">
        <v>-21053</v>
      </c>
    </row>
    <row r="42" spans="1:9" ht="15.75">
      <c r="A42" s="51"/>
      <c r="B42" s="85"/>
      <c r="C42" s="85" t="s">
        <v>147</v>
      </c>
      <c r="D42" s="85"/>
      <c r="E42" s="85"/>
      <c r="F42" s="108"/>
      <c r="G42" s="96">
        <v>0</v>
      </c>
      <c r="H42" s="76"/>
      <c r="I42" s="96">
        <v>-352</v>
      </c>
    </row>
    <row r="43" spans="1:9" ht="15.75">
      <c r="A43" s="51"/>
      <c r="B43" s="85"/>
      <c r="C43" s="85" t="s">
        <v>125</v>
      </c>
      <c r="D43" s="85"/>
      <c r="E43" s="85"/>
      <c r="F43" s="108"/>
      <c r="G43" s="96">
        <v>-4661</v>
      </c>
      <c r="H43" s="76"/>
      <c r="I43" s="96">
        <v>-2229</v>
      </c>
    </row>
    <row r="44" spans="1:9" ht="15.75">
      <c r="A44" s="51"/>
      <c r="B44" s="85"/>
      <c r="C44" s="85" t="s">
        <v>113</v>
      </c>
      <c r="D44" s="85"/>
      <c r="E44" s="85"/>
      <c r="F44" s="85"/>
      <c r="G44" s="96">
        <v>0</v>
      </c>
      <c r="H44" s="76"/>
      <c r="I44" s="96">
        <v>3453</v>
      </c>
    </row>
    <row r="45" spans="1:9" ht="15.75">
      <c r="A45" s="51"/>
      <c r="B45" s="85"/>
      <c r="C45" s="85" t="s">
        <v>86</v>
      </c>
      <c r="D45" s="85"/>
      <c r="E45" s="85"/>
      <c r="F45" s="85"/>
      <c r="G45" s="96">
        <v>0</v>
      </c>
      <c r="H45" s="76"/>
      <c r="I45" s="96">
        <v>27698</v>
      </c>
    </row>
    <row r="46" spans="1:9" ht="15.75">
      <c r="A46" s="51"/>
      <c r="B46" s="85"/>
      <c r="C46" s="85" t="s">
        <v>124</v>
      </c>
      <c r="D46" s="85"/>
      <c r="E46" s="85"/>
      <c r="F46" s="85"/>
      <c r="G46" s="96">
        <v>0</v>
      </c>
      <c r="H46" s="76"/>
      <c r="I46" s="96">
        <f>-I26</f>
        <v>12</v>
      </c>
    </row>
    <row r="47" spans="1:9" ht="15.75">
      <c r="A47" s="51"/>
      <c r="B47" s="85" t="s">
        <v>62</v>
      </c>
      <c r="C47" s="85"/>
      <c r="D47" s="85"/>
      <c r="E47" s="85"/>
      <c r="F47" s="85"/>
      <c r="G47" s="99">
        <f>SUM(G40:G46)</f>
        <v>-12899</v>
      </c>
      <c r="H47" s="76"/>
      <c r="I47" s="99">
        <f>SUM(I40:I46)</f>
        <v>7232</v>
      </c>
    </row>
    <row r="48" spans="1:9" ht="15.75">
      <c r="A48" s="51"/>
      <c r="B48" s="85"/>
      <c r="C48" s="85"/>
      <c r="D48" s="85"/>
      <c r="E48" s="85"/>
      <c r="F48" s="85"/>
      <c r="G48" s="97"/>
      <c r="H48" s="76"/>
      <c r="I48" s="97"/>
    </row>
    <row r="49" spans="1:9" ht="15.75">
      <c r="A49" s="51"/>
      <c r="B49" s="85" t="s">
        <v>66</v>
      </c>
      <c r="C49" s="85"/>
      <c r="D49" s="85"/>
      <c r="E49" s="85"/>
      <c r="F49" s="85"/>
      <c r="G49" s="96"/>
      <c r="H49" s="76"/>
      <c r="I49" s="96"/>
    </row>
    <row r="50" spans="1:9" ht="15.75">
      <c r="A50" s="51"/>
      <c r="B50" s="85"/>
      <c r="C50" s="141" t="s">
        <v>137</v>
      </c>
      <c r="D50" s="85"/>
      <c r="E50" s="85"/>
      <c r="F50" s="85"/>
      <c r="G50" s="96">
        <v>3907</v>
      </c>
      <c r="H50" s="76"/>
      <c r="I50" s="96">
        <v>0</v>
      </c>
    </row>
    <row r="51" spans="1:9" ht="15.75">
      <c r="A51" s="51"/>
      <c r="B51" s="85"/>
      <c r="C51" s="141" t="s">
        <v>130</v>
      </c>
      <c r="D51" s="85"/>
      <c r="E51" s="85"/>
      <c r="F51" s="85"/>
      <c r="G51" s="96">
        <v>0</v>
      </c>
      <c r="H51" s="76"/>
      <c r="I51" s="96">
        <v>2000</v>
      </c>
    </row>
    <row r="52" spans="1:9" ht="15.75">
      <c r="A52" s="51"/>
      <c r="B52" s="85"/>
      <c r="C52" s="141" t="s">
        <v>128</v>
      </c>
      <c r="D52" s="85"/>
      <c r="E52" s="85"/>
      <c r="F52" s="85"/>
      <c r="G52" s="96">
        <v>0</v>
      </c>
      <c r="H52" s="76"/>
      <c r="I52" s="96">
        <v>2480</v>
      </c>
    </row>
    <row r="53" spans="1:9" ht="15.75">
      <c r="A53" s="51"/>
      <c r="B53" s="85"/>
      <c r="C53" s="141" t="s">
        <v>129</v>
      </c>
      <c r="D53" s="85"/>
      <c r="E53" s="85"/>
      <c r="F53" s="85"/>
      <c r="G53" s="96">
        <v>-2000</v>
      </c>
      <c r="H53" s="76"/>
      <c r="I53" s="96">
        <v>-12453</v>
      </c>
    </row>
    <row r="54" spans="1:9" ht="15.75">
      <c r="A54" s="51"/>
      <c r="B54" s="85"/>
      <c r="C54" s="141" t="s">
        <v>106</v>
      </c>
      <c r="D54" s="85"/>
      <c r="E54" s="85"/>
      <c r="F54" s="85"/>
      <c r="G54" s="96">
        <v>-12445</v>
      </c>
      <c r="H54" s="76"/>
      <c r="I54" s="96">
        <v>-12332</v>
      </c>
    </row>
    <row r="55" spans="1:9" ht="15.75">
      <c r="A55" s="51"/>
      <c r="B55" s="85"/>
      <c r="C55" s="141" t="s">
        <v>127</v>
      </c>
      <c r="D55" s="85"/>
      <c r="E55" s="85"/>
      <c r="F55" s="85"/>
      <c r="G55" s="96">
        <v>-20982</v>
      </c>
      <c r="H55" s="76"/>
      <c r="I55" s="96">
        <v>-25291</v>
      </c>
    </row>
    <row r="56" spans="1:9" ht="15.75">
      <c r="A56" s="51"/>
      <c r="B56" s="85" t="s">
        <v>88</v>
      </c>
      <c r="C56" s="85"/>
      <c r="D56" s="85"/>
      <c r="E56" s="85"/>
      <c r="F56" s="85"/>
      <c r="G56" s="100">
        <f>SUM(G50:G55)</f>
        <v>-31520</v>
      </c>
      <c r="H56" s="76"/>
      <c r="I56" s="100">
        <f>SUM(I50:I55)</f>
        <v>-45596</v>
      </c>
    </row>
    <row r="57" spans="1:9" ht="15.75">
      <c r="A57" s="51"/>
      <c r="B57" s="85"/>
      <c r="C57" s="85"/>
      <c r="D57" s="85"/>
      <c r="E57" s="85"/>
      <c r="F57" s="85"/>
      <c r="G57" s="96"/>
      <c r="H57" s="76"/>
      <c r="I57" s="96"/>
    </row>
    <row r="58" spans="1:9" ht="15.75">
      <c r="A58" s="51" t="s">
        <v>94</v>
      </c>
      <c r="B58" s="85" t="s">
        <v>100</v>
      </c>
      <c r="C58" s="85"/>
      <c r="D58" s="85"/>
      <c r="E58" s="85"/>
      <c r="F58" s="85"/>
      <c r="G58" s="96">
        <f>G37+G47+G56</f>
        <v>-3012</v>
      </c>
      <c r="H58" s="76"/>
      <c r="I58" s="96">
        <f>I37+I47+I56</f>
        <v>-5381</v>
      </c>
    </row>
    <row r="59" spans="1:9" ht="15.75">
      <c r="A59" s="51"/>
      <c r="B59" s="85"/>
      <c r="C59" s="85"/>
      <c r="D59" s="85"/>
      <c r="E59" s="85"/>
      <c r="F59" s="85"/>
      <c r="G59" s="96"/>
      <c r="H59" s="76"/>
      <c r="I59" s="96"/>
    </row>
    <row r="60" spans="1:9" ht="15.75">
      <c r="A60" s="51"/>
      <c r="B60" s="85" t="s">
        <v>146</v>
      </c>
      <c r="C60" s="85"/>
      <c r="D60" s="85"/>
      <c r="E60" s="85"/>
      <c r="F60" s="85"/>
      <c r="G60" s="96">
        <v>2</v>
      </c>
      <c r="H60" s="76"/>
      <c r="I60" s="96">
        <v>0</v>
      </c>
    </row>
    <row r="61" spans="1:9" ht="15.75">
      <c r="A61" s="51"/>
      <c r="B61" s="85"/>
      <c r="C61" s="85"/>
      <c r="D61" s="85"/>
      <c r="E61" s="85"/>
      <c r="F61" s="85"/>
      <c r="G61" s="96"/>
      <c r="H61" s="76"/>
      <c r="I61" s="96"/>
    </row>
    <row r="62" spans="1:9" ht="15.75">
      <c r="A62" s="51"/>
      <c r="B62" s="85" t="s">
        <v>118</v>
      </c>
      <c r="C62" s="85"/>
      <c r="D62" s="85"/>
      <c r="E62" s="85"/>
      <c r="F62" s="85"/>
      <c r="G62" s="96">
        <v>11631</v>
      </c>
      <c r="H62" s="76"/>
      <c r="I62" s="96">
        <v>17012</v>
      </c>
    </row>
    <row r="63" spans="1:9" ht="15.75">
      <c r="A63" s="51"/>
      <c r="B63" s="73"/>
      <c r="C63" s="73"/>
      <c r="D63" s="73"/>
      <c r="E63" s="73"/>
      <c r="F63" s="73"/>
      <c r="G63" s="97"/>
      <c r="H63" s="76"/>
      <c r="I63" s="97"/>
    </row>
    <row r="64" spans="1:9" ht="15.75">
      <c r="A64" s="51"/>
      <c r="B64" s="85" t="s">
        <v>117</v>
      </c>
      <c r="C64" s="73"/>
      <c r="D64" s="73"/>
      <c r="E64" s="73"/>
      <c r="F64" s="73"/>
      <c r="G64" s="99">
        <f>SUM(G58:G63)</f>
        <v>8621</v>
      </c>
      <c r="H64" s="76"/>
      <c r="I64" s="99">
        <f>SUM(I58:I63)</f>
        <v>11631</v>
      </c>
    </row>
    <row r="65" spans="1:9" ht="15.75">
      <c r="A65" s="51"/>
      <c r="B65" s="73"/>
      <c r="C65" s="73"/>
      <c r="D65" s="73"/>
      <c r="E65" s="73"/>
      <c r="F65" s="73"/>
      <c r="G65" s="97"/>
      <c r="H65" s="76"/>
      <c r="I65" s="97"/>
    </row>
    <row r="66" spans="1:9" ht="15.75">
      <c r="A66" s="51"/>
      <c r="B66" s="73" t="s">
        <v>83</v>
      </c>
      <c r="C66" s="73"/>
      <c r="D66" s="73"/>
      <c r="E66" s="73"/>
      <c r="F66" s="73"/>
      <c r="G66" s="97"/>
      <c r="H66" s="76"/>
      <c r="I66" s="97"/>
    </row>
    <row r="67" spans="1:9" ht="15.75">
      <c r="A67" s="51"/>
      <c r="B67" s="73"/>
      <c r="C67" s="73"/>
      <c r="D67" s="73"/>
      <c r="E67" s="73"/>
      <c r="F67" s="73"/>
      <c r="G67" s="101" t="s">
        <v>4</v>
      </c>
      <c r="H67" s="76"/>
      <c r="I67" s="101" t="s">
        <v>4</v>
      </c>
    </row>
    <row r="68" spans="1:9" ht="15.75">
      <c r="A68" s="51"/>
      <c r="B68" s="1" t="s">
        <v>64</v>
      </c>
      <c r="C68" s="85"/>
      <c r="D68" s="73"/>
      <c r="E68" s="73"/>
      <c r="F68" s="73"/>
      <c r="G68" s="97">
        <v>35</v>
      </c>
      <c r="H68" s="76"/>
      <c r="I68" s="97">
        <v>5712</v>
      </c>
    </row>
    <row r="69" spans="1:9" ht="15.75">
      <c r="A69" s="51"/>
      <c r="B69" s="73" t="s">
        <v>65</v>
      </c>
      <c r="C69" s="85"/>
      <c r="D69" s="73"/>
      <c r="E69" s="73"/>
      <c r="F69" s="73"/>
      <c r="G69" s="97">
        <v>8586</v>
      </c>
      <c r="H69" s="76"/>
      <c r="I69" s="97">
        <f>7210-1291</f>
        <v>5919</v>
      </c>
    </row>
    <row r="70" spans="1:9" ht="16.5" thickBot="1">
      <c r="A70" s="51"/>
      <c r="B70" s="73"/>
      <c r="C70" s="73"/>
      <c r="D70" s="73"/>
      <c r="E70" s="73"/>
      <c r="F70" s="73"/>
      <c r="G70" s="103">
        <f>SUM(G68:G69)</f>
        <v>8621</v>
      </c>
      <c r="H70" s="76"/>
      <c r="I70" s="103">
        <f>SUM(I68:I69)</f>
        <v>11631</v>
      </c>
    </row>
    <row r="71" spans="1:9" ht="16.5" thickTop="1">
      <c r="A71" s="51"/>
      <c r="B71" s="73"/>
      <c r="C71" s="73"/>
      <c r="D71" s="73"/>
      <c r="E71" s="73"/>
      <c r="F71" s="73"/>
      <c r="G71" s="102"/>
      <c r="H71" s="76"/>
      <c r="I71" s="102"/>
    </row>
    <row r="72" spans="2:9" ht="15.75" customHeight="1">
      <c r="B72" s="140" t="s">
        <v>109</v>
      </c>
      <c r="C72" s="140"/>
      <c r="D72" s="140"/>
      <c r="E72" s="140"/>
      <c r="F72" s="140"/>
      <c r="G72" s="140"/>
      <c r="H72" s="140"/>
      <c r="I72" s="140"/>
    </row>
    <row r="73" spans="2:9" ht="15.75">
      <c r="B73" s="140" t="s">
        <v>108</v>
      </c>
      <c r="C73" s="140"/>
      <c r="D73" s="140"/>
      <c r="E73" s="140"/>
      <c r="F73" s="140"/>
      <c r="G73" s="140"/>
      <c r="H73" s="140"/>
      <c r="I73" s="140"/>
    </row>
    <row r="74" spans="2:9" ht="15.75">
      <c r="B74" s="68"/>
      <c r="C74" s="85"/>
      <c r="D74" s="85"/>
      <c r="E74" s="85"/>
      <c r="F74" s="85"/>
      <c r="G74" s="96">
        <f>+G64-G70</f>
        <v>0</v>
      </c>
      <c r="I74" s="96">
        <f>+I64-I70</f>
        <v>0</v>
      </c>
    </row>
    <row r="75" spans="2:9" ht="32.25" customHeight="1">
      <c r="B75" s="85"/>
      <c r="C75" s="85"/>
      <c r="D75" s="85"/>
      <c r="E75" s="85"/>
      <c r="F75" s="85"/>
      <c r="G75" s="96"/>
      <c r="H75" s="84"/>
      <c r="I75" s="96"/>
    </row>
    <row r="76" spans="2:9" ht="13.5" customHeight="1">
      <c r="B76" s="85"/>
      <c r="C76" s="85"/>
      <c r="D76" s="85"/>
      <c r="E76" s="85"/>
      <c r="F76" s="85"/>
      <c r="G76" s="96"/>
      <c r="I76" s="96"/>
    </row>
    <row r="77" spans="2:9" ht="15.75">
      <c r="B77" s="85"/>
      <c r="C77" s="85"/>
      <c r="D77" s="85"/>
      <c r="E77" s="104"/>
      <c r="F77" s="104"/>
      <c r="G77" s="105"/>
      <c r="H77" s="87"/>
      <c r="I77" s="105"/>
    </row>
    <row r="78" spans="2:9" ht="15.75">
      <c r="B78" s="85"/>
      <c r="C78" s="85"/>
      <c r="D78" s="85"/>
      <c r="E78" s="85"/>
      <c r="F78" s="85"/>
      <c r="G78" s="96"/>
      <c r="H78" s="87"/>
      <c r="I78" s="96"/>
    </row>
    <row r="79" spans="2:9" ht="15.75">
      <c r="B79" s="85"/>
      <c r="C79" s="85"/>
      <c r="D79" s="85"/>
      <c r="E79" s="85"/>
      <c r="F79" s="85"/>
      <c r="G79" s="96"/>
      <c r="I79" s="96"/>
    </row>
    <row r="80" spans="2:9" ht="15.75">
      <c r="B80" s="68"/>
      <c r="C80" s="85"/>
      <c r="D80" s="85"/>
      <c r="E80" s="85"/>
      <c r="F80" s="85"/>
      <c r="G80" s="96"/>
      <c r="I80" s="96"/>
    </row>
    <row r="81" spans="1:9" ht="15.75">
      <c r="A81" s="82"/>
      <c r="B81" s="85"/>
      <c r="C81" s="85"/>
      <c r="D81" s="85"/>
      <c r="E81" s="85"/>
      <c r="F81" s="85"/>
      <c r="G81" s="96"/>
      <c r="H81" s="87"/>
      <c r="I81" s="96"/>
    </row>
    <row r="82" spans="2:9" ht="15.75">
      <c r="B82" s="85"/>
      <c r="C82" s="85"/>
      <c r="D82" s="85"/>
      <c r="E82" s="85"/>
      <c r="F82" s="85"/>
      <c r="G82" s="96"/>
      <c r="H82" s="87"/>
      <c r="I82" s="96"/>
    </row>
    <row r="83" spans="1:9" ht="15.75">
      <c r="A83" s="82"/>
      <c r="B83" s="85"/>
      <c r="C83" s="85"/>
      <c r="D83" s="85"/>
      <c r="E83" s="85"/>
      <c r="F83" s="85"/>
      <c r="G83" s="96"/>
      <c r="I83" s="96"/>
    </row>
    <row r="84" spans="1:9" ht="15.75">
      <c r="A84" s="82"/>
      <c r="B84" s="85"/>
      <c r="C84" s="85"/>
      <c r="D84" s="85"/>
      <c r="E84" s="85"/>
      <c r="F84" s="85"/>
      <c r="G84" s="96"/>
      <c r="I84" s="96"/>
    </row>
    <row r="85" spans="1:9" ht="15.75">
      <c r="A85" s="82"/>
      <c r="B85" s="68"/>
      <c r="C85" s="85"/>
      <c r="D85" s="85"/>
      <c r="E85" s="85"/>
      <c r="F85" s="85"/>
      <c r="G85" s="96"/>
      <c r="I85" s="96"/>
    </row>
    <row r="86" spans="1:9" ht="15.75">
      <c r="A86" s="82"/>
      <c r="B86" s="85"/>
      <c r="C86" s="85"/>
      <c r="D86" s="85"/>
      <c r="E86" s="85"/>
      <c r="F86" s="85"/>
      <c r="G86" s="96"/>
      <c r="H86" s="89"/>
      <c r="I86" s="96"/>
    </row>
    <row r="87" spans="1:9" ht="15.75">
      <c r="A87" s="82"/>
      <c r="B87" s="82"/>
      <c r="C87" s="82"/>
      <c r="D87" s="82"/>
      <c r="E87" s="82"/>
      <c r="F87" s="82"/>
      <c r="G87" s="88"/>
      <c r="H87" s="90"/>
      <c r="I87" s="88"/>
    </row>
    <row r="88" spans="1:9" ht="15.75">
      <c r="A88" s="82"/>
      <c r="B88" s="82"/>
      <c r="C88" s="82"/>
      <c r="D88" s="82"/>
      <c r="E88" s="82"/>
      <c r="F88" s="82"/>
      <c r="G88" s="88"/>
      <c r="H88" s="91"/>
      <c r="I88" s="88"/>
    </row>
    <row r="89" spans="1:9" ht="15.75">
      <c r="A89" s="82"/>
      <c r="B89" s="82"/>
      <c r="C89" s="82"/>
      <c r="D89" s="82"/>
      <c r="E89" s="82"/>
      <c r="F89" s="82"/>
      <c r="G89" s="88"/>
      <c r="I89" s="88"/>
    </row>
    <row r="90" spans="1:9" ht="15.75">
      <c r="A90" s="82"/>
      <c r="B90" s="68"/>
      <c r="C90" s="82"/>
      <c r="D90" s="82"/>
      <c r="E90" s="82"/>
      <c r="F90" s="82"/>
      <c r="G90" s="88"/>
      <c r="I90" s="88"/>
    </row>
    <row r="91" spans="1:9" ht="15.75">
      <c r="A91" s="82"/>
      <c r="B91" s="82"/>
      <c r="C91" s="82"/>
      <c r="D91" s="82"/>
      <c r="E91" s="82"/>
      <c r="F91" s="82"/>
      <c r="G91" s="88"/>
      <c r="H91" s="92"/>
      <c r="I91" s="88"/>
    </row>
    <row r="92" spans="1:9" ht="15.75">
      <c r="A92" s="82"/>
      <c r="B92" s="82"/>
      <c r="C92" s="82"/>
      <c r="D92" s="82"/>
      <c r="E92" s="82"/>
      <c r="F92" s="82"/>
      <c r="G92" s="88"/>
      <c r="H92" s="93"/>
      <c r="I92" s="88"/>
    </row>
    <row r="93" spans="1:9" ht="15.75">
      <c r="A93" s="82"/>
      <c r="B93" s="82"/>
      <c r="C93" s="82"/>
      <c r="D93" s="82"/>
      <c r="E93" s="82"/>
      <c r="F93" s="82"/>
      <c r="G93" s="88"/>
      <c r="H93" s="93"/>
      <c r="I93" s="88"/>
    </row>
    <row r="94" spans="1:9" ht="15.75">
      <c r="A94" s="82"/>
      <c r="B94" s="82"/>
      <c r="C94" s="82"/>
      <c r="D94" s="82"/>
      <c r="E94" s="82"/>
      <c r="F94" s="82"/>
      <c r="G94" s="88"/>
      <c r="H94" s="90"/>
      <c r="I94" s="88"/>
    </row>
    <row r="95" spans="1:9" ht="15.75">
      <c r="A95" s="82"/>
      <c r="B95" s="82"/>
      <c r="C95" s="82"/>
      <c r="D95" s="82"/>
      <c r="E95" s="82"/>
      <c r="F95" s="82"/>
      <c r="G95" s="88"/>
      <c r="H95" s="90"/>
      <c r="I95" s="88"/>
    </row>
    <row r="96" spans="1:9" ht="15.75">
      <c r="A96" s="82"/>
      <c r="B96" s="82"/>
      <c r="C96" s="82"/>
      <c r="D96" s="82"/>
      <c r="E96" s="82"/>
      <c r="F96" s="82"/>
      <c r="G96" s="88"/>
      <c r="H96" s="95"/>
      <c r="I96" s="88"/>
    </row>
    <row r="97" spans="1:9" ht="15.75">
      <c r="A97" s="82"/>
      <c r="B97" s="82"/>
      <c r="C97" s="82"/>
      <c r="D97" s="82"/>
      <c r="E97" s="82"/>
      <c r="F97" s="82"/>
      <c r="G97" s="88"/>
      <c r="I97" s="88"/>
    </row>
    <row r="98" spans="1:9" ht="15.75">
      <c r="A98" s="82"/>
      <c r="B98" s="82"/>
      <c r="C98" s="82"/>
      <c r="D98" s="82"/>
      <c r="E98" s="82"/>
      <c r="F98" s="82"/>
      <c r="G98" s="88"/>
      <c r="I98" s="88"/>
    </row>
    <row r="99" spans="1:9" ht="15.75">
      <c r="A99" s="82"/>
      <c r="B99" s="82"/>
      <c r="C99" s="82"/>
      <c r="D99" s="82"/>
      <c r="E99" s="82"/>
      <c r="F99" s="82"/>
      <c r="G99" s="88"/>
      <c r="I99" s="88"/>
    </row>
    <row r="100" spans="1:9" ht="15.75">
      <c r="A100" s="82"/>
      <c r="B100" s="82"/>
      <c r="C100" s="82"/>
      <c r="D100" s="82"/>
      <c r="E100" s="82"/>
      <c r="F100" s="82"/>
      <c r="G100" s="88"/>
      <c r="I100" s="88"/>
    </row>
    <row r="101" spans="1:9" ht="15.75">
      <c r="A101" s="82"/>
      <c r="B101" s="82"/>
      <c r="C101" s="82"/>
      <c r="D101" s="82"/>
      <c r="E101" s="82"/>
      <c r="F101" s="82"/>
      <c r="G101" s="88"/>
      <c r="I101" s="88"/>
    </row>
  </sheetData>
  <sheetProtection/>
  <printOptions/>
  <pageMargins left="0.7874015748031497" right="0.7874015748031497" top="0.27" bottom="0.1968503937007874" header="0.2362204724409449" footer="0.1574803149606299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Ethel</cp:lastModifiedBy>
  <cp:lastPrinted>2011-08-24T09:03:53Z</cp:lastPrinted>
  <dcterms:created xsi:type="dcterms:W3CDTF">2004-05-26T03:18:48Z</dcterms:created>
  <dcterms:modified xsi:type="dcterms:W3CDTF">2011-08-24T09:33:07Z</dcterms:modified>
  <cp:category/>
  <cp:version/>
  <cp:contentType/>
  <cp:contentStatus/>
</cp:coreProperties>
</file>